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6" activeTab="12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2. melléklet" sheetId="12" r:id="rId12"/>
    <sheet name="13. melléklet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<sst xmlns="http://schemas.openxmlformats.org/spreadsheetml/2006/main" count="779" uniqueCount="581">
  <si>
    <t>Hosszú lejáratú hitel kamata</t>
  </si>
  <si>
    <t>1. számú melléklet</t>
  </si>
  <si>
    <t>ezer forintban</t>
  </si>
  <si>
    <t>- rendszeres sz.j.</t>
  </si>
  <si>
    <t>- nem rendszeres sz.j.</t>
  </si>
  <si>
    <t>- külső személyi j.</t>
  </si>
  <si>
    <t>- egészségügyi hj</t>
  </si>
  <si>
    <t>- készletbeszerzés</t>
  </si>
  <si>
    <t>- kommunikációs szolg.</t>
  </si>
  <si>
    <t>- ÁFA</t>
  </si>
  <si>
    <t xml:space="preserve">- egyéb dologi kiadás </t>
  </si>
  <si>
    <t>Hövej Község Önkormányzata Képviselő-testület</t>
  </si>
  <si>
    <t>2. számú melléklet</t>
  </si>
  <si>
    <t>- SZJA helyben maradó része</t>
  </si>
  <si>
    <t>- jövedelemkülönbség mérséklése</t>
  </si>
  <si>
    <t>- gépjárműadó</t>
  </si>
  <si>
    <t>- normatív áll.hj.  lak.számhoz kötött</t>
  </si>
  <si>
    <t>- - " -               feladatmutatóhoz kötött</t>
  </si>
  <si>
    <t>- pénzügyi szolgáltatások (bankköltség)</t>
  </si>
  <si>
    <t>- díjak, egyéb befiz. (biztosítás)</t>
  </si>
  <si>
    <t>- kiküldetési, reprezentációs k., reklám költség</t>
  </si>
  <si>
    <t>- munkaerő-piaci járulék</t>
  </si>
  <si>
    <t>Eredeti EI</t>
  </si>
  <si>
    <t>- különféle szolgáltatási kiadások</t>
  </si>
  <si>
    <t>- működési célú kamatkiadások</t>
  </si>
  <si>
    <t>Felhalmozási és tőke jellegű bevétel</t>
  </si>
  <si>
    <t>- nyugdíjbiztosítási járulék</t>
  </si>
  <si>
    <t>- pénzbeni gészségbizt. járulék</t>
  </si>
  <si>
    <t>- természetbeni egészségbiztosítási járulék</t>
  </si>
  <si>
    <t>KIADÁSOK</t>
  </si>
  <si>
    <t>Személyi juttatások</t>
  </si>
  <si>
    <t>BEVÉTELEK</t>
  </si>
  <si>
    <t>Támogatásértékű működési bevétel</t>
  </si>
  <si>
    <t>HÖVEJ KÖZSÉG ÖNKORMÁNYZATA</t>
  </si>
  <si>
    <t>KÉPVISELŐ TESTÜLET</t>
  </si>
  <si>
    <t>3. számú melléklet</t>
  </si>
  <si>
    <t>ezer Ft-ban</t>
  </si>
  <si>
    <t>Működést szolgáló bevétel</t>
  </si>
  <si>
    <t>Működési kiadások</t>
  </si>
  <si>
    <t>Intézményi működési bevételek</t>
  </si>
  <si>
    <t>Munkaadókat terhelő járulékok</t>
  </si>
  <si>
    <t>SZJA</t>
  </si>
  <si>
    <t>Dologi jellegű és egyéb folyó kiadások</t>
  </si>
  <si>
    <t>SZJA kiegészítés</t>
  </si>
  <si>
    <t>Társadalom és szociálpolitikai juttatások</t>
  </si>
  <si>
    <t>Gépjárműadó</t>
  </si>
  <si>
    <t>Működési bevételek összesen</t>
  </si>
  <si>
    <t>Működési kiadások összesen</t>
  </si>
  <si>
    <t>Felhalmozást szolg.bevétel</t>
  </si>
  <si>
    <t>Fejlesztési céltartalék</t>
  </si>
  <si>
    <t>Felhalmozási bevételek összesen</t>
  </si>
  <si>
    <t>Felhalmozási kiadások összesen</t>
  </si>
  <si>
    <t>Tárgyévi költségvetési bevételek</t>
  </si>
  <si>
    <t>Tárgyévi kölstégvetési kiadások</t>
  </si>
  <si>
    <t>pénzforgalom nélküli bevétel (előző évi pénzmaradvány)</t>
  </si>
  <si>
    <t>- likvid hitel (működési célú)</t>
  </si>
  <si>
    <t>szolgáló előző évi pénzmaradvány igénybevétele</t>
  </si>
  <si>
    <t xml:space="preserve">-  Költségvetési hiány belső finanszíroszására szolgáló </t>
  </si>
  <si>
    <t>-  Költségvetési hiány külső finansízrozsásra szolgáló</t>
  </si>
  <si>
    <t xml:space="preserve">-  Ebből a költségvetési hiány belső finanszírozására </t>
  </si>
  <si>
    <t>-  Költségvetési hiány külső finanszírozására szolgáló</t>
  </si>
  <si>
    <t>finansízrozási műveletek bevételei:</t>
  </si>
  <si>
    <t>-  működési célú</t>
  </si>
  <si>
    <t>-  felhalmozási célú</t>
  </si>
  <si>
    <t>- fehalmozási célú hitel</t>
  </si>
  <si>
    <t>hosszú lejáratú hitel törlesztése:</t>
  </si>
  <si>
    <t>Költségvetési bevételek összesen:</t>
  </si>
  <si>
    <t>Költségvetési kiadások összesen:</t>
  </si>
  <si>
    <t>BEVÉTELEK MINDÖSSZESEN</t>
  </si>
  <si>
    <t>KIADÁSOK MINDÖSSZESEN</t>
  </si>
  <si>
    <t>2012.</t>
  </si>
  <si>
    <t>1./ Személyi jellegű kiadások</t>
  </si>
  <si>
    <t>2./ Munkaadót terhelő járulékok</t>
  </si>
  <si>
    <t>KÖLTSÉGVETÉSI BEVÉTELEK ÉS KIADÁSOK EGYENLEGE:</t>
  </si>
  <si>
    <t>FINANSZÍROZÁSI CÉLÚ BEVÉTELEK ÉS KIADÁSOK EGYENLEGE</t>
  </si>
  <si>
    <t>Finanszírozási műveletek egyenlege:</t>
  </si>
  <si>
    <t>- magánszemélyek kommunális adója</t>
  </si>
  <si>
    <t xml:space="preserve">- pótlék, bírság </t>
  </si>
  <si>
    <t xml:space="preserve">1./ Működési bevételek </t>
  </si>
  <si>
    <t>- közhatalmi bevételek (igazgatási szolg.díj, bírság)</t>
  </si>
  <si>
    <t>- egyéb sajátos működési bevétel (bérleti díj, túlszámlázás visszatérülés)</t>
  </si>
  <si>
    <t>- működési célú kamatbevételek</t>
  </si>
  <si>
    <t xml:space="preserve">2./ Önkormányzatok sajátos működési bevételei </t>
  </si>
  <si>
    <t xml:space="preserve"> Illetékek</t>
  </si>
  <si>
    <t xml:space="preserve"> Helyi adók</t>
  </si>
  <si>
    <t>- állandó jelleggel végzett iparűzési adó</t>
  </si>
  <si>
    <t xml:space="preserve"> Átengedett központi adók</t>
  </si>
  <si>
    <t xml:space="preserve"> Bírságok, pótlékok és egyéb sajátos bevételek</t>
  </si>
  <si>
    <t xml:space="preserve">3./ Működési támogatások </t>
  </si>
  <si>
    <t xml:space="preserve"> Normatív támogatások</t>
  </si>
  <si>
    <t xml:space="preserve"> Központosított előirányzatok működési célú</t>
  </si>
  <si>
    <t xml:space="preserve"> Normatív kötött felhasználású támogatások</t>
  </si>
  <si>
    <t>- egyes szociális feladatok kiegészítő támogatás</t>
  </si>
  <si>
    <t>4./ Egyéb működési bevételek</t>
  </si>
  <si>
    <t xml:space="preserve"> Támogatás értékű működési bevételek összesen</t>
  </si>
  <si>
    <t>-fejezeti kezelésű előirányzattól</t>
  </si>
  <si>
    <t>-elkülönített állami pénzalaptól</t>
  </si>
  <si>
    <t>-többcélú kitsérségi társulástól (mozgókönyvtári normat.)</t>
  </si>
  <si>
    <t xml:space="preserve"> Működési célú pénzeszköz átvétel államháztartáson kívülről</t>
  </si>
  <si>
    <t>5. MŰKÖDÉSI CÉLÚ BEVÉTELEK ÖSSZ. (1+….+4)</t>
  </si>
  <si>
    <t>6./ Felhalmozási és tőke jellegű bevételek</t>
  </si>
  <si>
    <t xml:space="preserve"> Tárgyi eszközök, immateriális javak értékesítése</t>
  </si>
  <si>
    <t xml:space="preserve"> Önkormányzatok sajátos felhalmozsái és tőke jellegű bevételei</t>
  </si>
  <si>
    <t>7./ Felhalmozási támogatások</t>
  </si>
  <si>
    <t xml:space="preserve"> Központosított előirányzatokból felhalmozási célúak</t>
  </si>
  <si>
    <t xml:space="preserve"> Fejlesztési célú támogatások</t>
  </si>
  <si>
    <t>8./ Egyéb felhalmozási bevételek</t>
  </si>
  <si>
    <t xml:space="preserve"> Felhalmozási célú pánzeszköz átvétel államháztartáson kívülről</t>
  </si>
  <si>
    <t>9. FELHALMOZÁSI CÉLÚ BEVÉTELEK ÖSSZ. (1+….+3)</t>
  </si>
  <si>
    <t>10. TÁMOG. KÖLCSÖNÖK VISSZATÉRÜLÉSE, IGÉNYBEV.</t>
  </si>
  <si>
    <t>11. KÖLTSÉGVETÉSI BEVÉTELEK ÖSSZESEN (5+9+10)</t>
  </si>
  <si>
    <t>12./ Előző évi pénzmaradvány igénybevétele</t>
  </si>
  <si>
    <t>- építményadó</t>
  </si>
  <si>
    <t>- telekadó</t>
  </si>
  <si>
    <t>- talajterhelési díj</t>
  </si>
  <si>
    <t xml:space="preserve"> Üzemeltetésből, koncesszióból származó bevétel</t>
  </si>
  <si>
    <t xml:space="preserve"> Támotgatás értékű felhalmozási bevételek (falumegújjító pályázat)</t>
  </si>
  <si>
    <t>- helyi önkormányzatoktól (műszakit társulás előző évi túlfizetés)</t>
  </si>
  <si>
    <t>- szociálsi hozzájárulási adó</t>
  </si>
  <si>
    <t>3./ Dologi és egyéb folyó kiadások</t>
  </si>
  <si>
    <t>4./ Egyéb működési kiadások</t>
  </si>
  <si>
    <t>- Működési célú pénzeszközátadás államháztartáson kívülre</t>
  </si>
  <si>
    <t>5./ Önkormányzat által folyósított ellátások, segélyek</t>
  </si>
  <si>
    <t>6. MŰKÖD.C.KIADÁSOK ÖSSZ. (1+…+5)</t>
  </si>
  <si>
    <t>7./ Beruházási kiadások ÁFÁ-val</t>
  </si>
  <si>
    <t>9./ Egyéb felhalmozási kiadások</t>
  </si>
  <si>
    <t xml:space="preserve"> Támogatásértékű felhalmozási kiadások</t>
  </si>
  <si>
    <t xml:space="preserve"> Felhalmozási célú pénzeszközátadás államháztartáson kívülre</t>
  </si>
  <si>
    <t>- lakáshoz jutási támogatás</t>
  </si>
  <si>
    <t>- szellemi termékek vásárlása (rendezési terv módosítás)</t>
  </si>
  <si>
    <t>- egyéb építmények vásárlás, létesítése (kerékpáros pihenő)</t>
  </si>
  <si>
    <t>- beruházás ÁFA</t>
  </si>
  <si>
    <t>8./ Felhalmozási kiadások ÁFÁ-val</t>
  </si>
  <si>
    <r>
      <t xml:space="preserve">- beruh.célú egyéb pe. átadás egyéb vállalatnak </t>
    </r>
    <r>
      <rPr>
        <sz val="6"/>
        <rFont val="Arial CE"/>
        <family val="0"/>
      </rPr>
      <t>(közvilágítás fejl., Pannon-Víz)</t>
    </r>
  </si>
  <si>
    <t>10./ Hosszú lejáratú hitel kamata</t>
  </si>
  <si>
    <t>11. FELHALM.C.KIADÁS ÖSSZ. (1+…+3)</t>
  </si>
  <si>
    <t>12./ Működési célú támogatási kölcsön nyújtása</t>
  </si>
  <si>
    <t>13. TÁMOGATÁSI KÖLCSÖNÖK NYÚJTÁSA, TÖRLESZTÉSE</t>
  </si>
  <si>
    <t>18./ Rövid lejáratú működési hitel törlesztése</t>
  </si>
  <si>
    <t>19./ Non-profit szervezettől felvett rövid lej.hitel törlesztése</t>
  </si>
  <si>
    <t>20./ Fejlesztési hitel törlesztése pénzügyi vállalkozásoknak</t>
  </si>
  <si>
    <t>21. FINANSZÍROZÁSI KIADÁSOK ÖSSZESEN</t>
  </si>
  <si>
    <t>Finanszírozási célú műveletek kiadásai (21. sor):</t>
  </si>
  <si>
    <t>Helyi adók</t>
  </si>
  <si>
    <t>Bírásg, pótlék és egyéb sajátos bev.</t>
  </si>
  <si>
    <t>Normatív támogatások</t>
  </si>
  <si>
    <t>Normatív kötött felhasználású támogatások</t>
  </si>
  <si>
    <t>Felhalmozási támogatások</t>
  </si>
  <si>
    <t>Támogatás értékű felhalmozási bevét.</t>
  </si>
  <si>
    <t>Egyéb működési kiadások</t>
  </si>
  <si>
    <t>Műköési célú támogatási kölcsön nyújtása</t>
  </si>
  <si>
    <t>Működési céltartalék</t>
  </si>
  <si>
    <t xml:space="preserve">Beruházási kiadások </t>
  </si>
  <si>
    <t>Beruházás ÁFA</t>
  </si>
  <si>
    <t>Felhalmozási kiadások</t>
  </si>
  <si>
    <t>Felhalmozási ÁFA</t>
  </si>
  <si>
    <t>Felhalmozási célú pe.átadás ÁH kívülre</t>
  </si>
  <si>
    <t>1.</t>
  </si>
  <si>
    <t>2.</t>
  </si>
  <si>
    <t>3.</t>
  </si>
  <si>
    <t>4.</t>
  </si>
  <si>
    <t>5.</t>
  </si>
  <si>
    <t>6.</t>
  </si>
  <si>
    <t>7.</t>
  </si>
  <si>
    <t>HÖVEJ KÖZSÉG ÖNKORMÁNYZATA KÉPVISELŐ-TESTÜLETÉNEK</t>
  </si>
  <si>
    <t>2012. évre</t>
  </si>
  <si>
    <t>adatok ezer Ft-ban</t>
  </si>
  <si>
    <t>Sorsz.</t>
  </si>
  <si>
    <t>Szakfeladat</t>
  </si>
  <si>
    <t>KIADÁS</t>
  </si>
  <si>
    <t>BEVÉTEL</t>
  </si>
  <si>
    <t>Foglalk.fő</t>
  </si>
  <si>
    <t>Száma</t>
  </si>
  <si>
    <t>Neve</t>
  </si>
  <si>
    <t>EREDEITI EI</t>
  </si>
  <si>
    <t>Nem lakóingatlan bérbeadása, üzemetetés</t>
  </si>
  <si>
    <t>841112-1</t>
  </si>
  <si>
    <t>Önkormányzati jogalkotás</t>
  </si>
  <si>
    <t>841126-1</t>
  </si>
  <si>
    <t>Önkormányzatok igazgatási tevékenysége</t>
  </si>
  <si>
    <t>841126-6</t>
  </si>
  <si>
    <t>841402-1</t>
  </si>
  <si>
    <t>Közvilágítási feladatok</t>
  </si>
  <si>
    <t>841403-1</t>
  </si>
  <si>
    <t>Város-, és községgazdálkodási szolg.</t>
  </si>
  <si>
    <t>841901-1</t>
  </si>
  <si>
    <t>Önkormányzatok elszámolásai</t>
  </si>
  <si>
    <t xml:space="preserve"> </t>
  </si>
  <si>
    <t>8.</t>
  </si>
  <si>
    <t>841906-9</t>
  </si>
  <si>
    <t>Finanszírozási múveletek</t>
  </si>
  <si>
    <t>9.</t>
  </si>
  <si>
    <t>842543-1</t>
  </si>
  <si>
    <t>Katasztrófavédelmi helyreállítási tevék.</t>
  </si>
  <si>
    <t>10.</t>
  </si>
  <si>
    <t>851011-6</t>
  </si>
  <si>
    <t>Óvodai nevelés, ellátás</t>
  </si>
  <si>
    <t>11.</t>
  </si>
  <si>
    <t>Háziorvosi alapellátás</t>
  </si>
  <si>
    <t>12.</t>
  </si>
  <si>
    <t>882111-1</t>
  </si>
  <si>
    <t>13.</t>
  </si>
  <si>
    <t>882113-1</t>
  </si>
  <si>
    <t>Lakásfenntartási támog. normatív</t>
  </si>
  <si>
    <t>14.</t>
  </si>
  <si>
    <t>882114-1</t>
  </si>
  <si>
    <t>Helyi rendszeres lakásfenntartási támogatás</t>
  </si>
  <si>
    <t>15.</t>
  </si>
  <si>
    <t>882117-1</t>
  </si>
  <si>
    <t>Rendszeres gyerm.véd. pénzbeli ellátás</t>
  </si>
  <si>
    <t>16.</t>
  </si>
  <si>
    <t>882122-1</t>
  </si>
  <si>
    <t>Átmeneti segély</t>
  </si>
  <si>
    <t>17.</t>
  </si>
  <si>
    <t>882123-1</t>
  </si>
  <si>
    <t>Temetési segély</t>
  </si>
  <si>
    <t>18.</t>
  </si>
  <si>
    <t>882129-1</t>
  </si>
  <si>
    <t>Egyéb önkormányzati eseti pénzbeli elltások</t>
  </si>
  <si>
    <t>19.</t>
  </si>
  <si>
    <t>882202-1</t>
  </si>
  <si>
    <t>Közgyógyellátás</t>
  </si>
  <si>
    <t>20.</t>
  </si>
  <si>
    <t>889102-1</t>
  </si>
  <si>
    <t>Családi napközi</t>
  </si>
  <si>
    <t>21.</t>
  </si>
  <si>
    <t>889928-1</t>
  </si>
  <si>
    <t>Falugondnoki szolgálat</t>
  </si>
  <si>
    <t>22.</t>
  </si>
  <si>
    <t>Önkorm.által nyújtott lakástámogatás</t>
  </si>
  <si>
    <t>23.</t>
  </si>
  <si>
    <t>890441-1</t>
  </si>
  <si>
    <t>Rövid időtartamú közfoglalkoztatás</t>
  </si>
  <si>
    <t>24.</t>
  </si>
  <si>
    <t>25.</t>
  </si>
  <si>
    <t>910123-6</t>
  </si>
  <si>
    <t>Könyvtári szolgáltatások</t>
  </si>
  <si>
    <t>26.</t>
  </si>
  <si>
    <t>910501-1</t>
  </si>
  <si>
    <t>Közművelődiési tevék. és támogatások</t>
  </si>
  <si>
    <t>27.</t>
  </si>
  <si>
    <t>910502-1</t>
  </si>
  <si>
    <t>Közművelődési intézm., közösségi színterek</t>
  </si>
  <si>
    <t>28.</t>
  </si>
  <si>
    <t>29.</t>
  </si>
  <si>
    <t>960302-1</t>
  </si>
  <si>
    <t>Köztemető-fenntartás és működtetés</t>
  </si>
  <si>
    <t>30.</t>
  </si>
  <si>
    <t>Szakfeladat nélküli pénzfogalom (likvid hitel)</t>
  </si>
  <si>
    <t>Összesen:</t>
  </si>
  <si>
    <t>14./ Működési céltartalék</t>
  </si>
  <si>
    <t>15./ Fejlesztési céltartalék</t>
  </si>
  <si>
    <t>17. KÖLSTÉGVETÉSI KIADÁSOK ÖSSZ. (6+10+12)</t>
  </si>
  <si>
    <t>16. TARTALÉKOK ÖSSZ. (14+15)</t>
  </si>
  <si>
    <t>13./ Forgatási célú finanszírozási műveletek (likvid hitel)</t>
  </si>
  <si>
    <t>14. FINANSZÍROZÁSI BEVÉTELEK ÖSSZESEN</t>
  </si>
  <si>
    <t>Költségvetési kiadások (17.sor)</t>
  </si>
  <si>
    <t>Finanszíriozási célú műveletek bevételei (14. sor):</t>
  </si>
  <si>
    <t>Költségvetési bevételek (11. sor)</t>
  </si>
  <si>
    <t>Ered.</t>
  </si>
  <si>
    <t>680002-1</t>
  </si>
  <si>
    <t>Aktív korúak ellátása</t>
  </si>
  <si>
    <r>
      <t xml:space="preserve">- inztém. működéshez kapcs. egyéb saj. bev. </t>
    </r>
    <r>
      <rPr>
        <sz val="7"/>
        <rFont val="Arial CE"/>
        <family val="0"/>
      </rPr>
      <t>(készl. ért., vad.bérelt maradvány)</t>
    </r>
  </si>
  <si>
    <t>- központosított támogatás működési célú</t>
  </si>
  <si>
    <t>- egyéb felhalmozási bevételek</t>
  </si>
  <si>
    <t>- munkaadót terhelő egyéb járulék</t>
  </si>
  <si>
    <t xml:space="preserve">- Támogatás értékű működési kiadás </t>
  </si>
  <si>
    <t>Támogatásértékű felhalmozási kiadás</t>
  </si>
  <si>
    <t>811000-1</t>
  </si>
  <si>
    <t>Építményüzemeltetés</t>
  </si>
  <si>
    <t>813000-1</t>
  </si>
  <si>
    <t>Zöldterület-kezelés</t>
  </si>
  <si>
    <t>841383-6</t>
  </si>
  <si>
    <t>Területfejlesztés és terül.rend.helyi feladatok</t>
  </si>
  <si>
    <t>841402-5</t>
  </si>
  <si>
    <t>841403-5</t>
  </si>
  <si>
    <t>841403-6</t>
  </si>
  <si>
    <t>862101-1</t>
  </si>
  <si>
    <t>882117-6</t>
  </si>
  <si>
    <t>882129-6</t>
  </si>
  <si>
    <t>889928-5</t>
  </si>
  <si>
    <t>31.</t>
  </si>
  <si>
    <t>889942-5</t>
  </si>
  <si>
    <t>32.</t>
  </si>
  <si>
    <t>33.</t>
  </si>
  <si>
    <t>890441-6</t>
  </si>
  <si>
    <t>34.</t>
  </si>
  <si>
    <t>890442-1</t>
  </si>
  <si>
    <t>Foglalk.helyettesítő tám.jogosult.közfoglalk.</t>
  </si>
  <si>
    <t>35.</t>
  </si>
  <si>
    <t>890442-6</t>
  </si>
  <si>
    <t>36.</t>
  </si>
  <si>
    <t>910123-1</t>
  </si>
  <si>
    <t>37.</t>
  </si>
  <si>
    <t>38.</t>
  </si>
  <si>
    <t>39.</t>
  </si>
  <si>
    <t>40.</t>
  </si>
  <si>
    <t>949900-1</t>
  </si>
  <si>
    <t>M.n.s. egyéb közösségi, társadalmi tevék.</t>
  </si>
  <si>
    <t>41.</t>
  </si>
  <si>
    <t>949900-5</t>
  </si>
  <si>
    <t>42.</t>
  </si>
  <si>
    <t>43.</t>
  </si>
  <si>
    <t>Módos. EI -  II.  (2012.09.30.)</t>
  </si>
  <si>
    <t>Módos. EI - I. (2012.06.30.)</t>
  </si>
  <si>
    <t xml:space="preserve"> '- egyéb vállalkozástól</t>
  </si>
  <si>
    <t xml:space="preserve"> '- pénzügyi vállalkozástól</t>
  </si>
  <si>
    <t>Módos. EI II.</t>
  </si>
  <si>
    <t>Módos. EI I.</t>
  </si>
  <si>
    <t>Működési célú pénzeszk.átvétel ÁH-on kívülről</t>
  </si>
  <si>
    <t>MÓDOS. I.</t>
  </si>
  <si>
    <t>MÓDOS. II.</t>
  </si>
  <si>
    <t>MÓDOS. EI</t>
  </si>
  <si>
    <t>852021-6</t>
  </si>
  <si>
    <t xml:space="preserve">Ált.iskolai tanulók nappali rendsz.okt. </t>
  </si>
  <si>
    <t>44.</t>
  </si>
  <si>
    <t>Módos. EI -  III.  (2012.12.31.)</t>
  </si>
  <si>
    <t>Teljesítés  (2012.12.31.)</t>
  </si>
  <si>
    <t>- egyéb központi támogatás (kompenzáció, adósságkonszolidáció)</t>
  </si>
  <si>
    <t>Költségvetési hiány / többlet</t>
  </si>
  <si>
    <t>Módos. EI III.</t>
  </si>
  <si>
    <t>MÓDOS. III.</t>
  </si>
  <si>
    <t>TELJESÍTÉS</t>
  </si>
  <si>
    <t>Teljes.</t>
  </si>
  <si>
    <t>841358-6</t>
  </si>
  <si>
    <t>Turizmus-fejlesztési támog. és tev.</t>
  </si>
  <si>
    <t>45.</t>
  </si>
  <si>
    <t>Mód.I.</t>
  </si>
  <si>
    <t>Mód.II.</t>
  </si>
  <si>
    <t>Mód.III.</t>
  </si>
  <si>
    <t>16./ Függő, átfutó, kiegyenlítő bevételek</t>
  </si>
  <si>
    <t>17./ Nyitó pénzkészlet</t>
  </si>
  <si>
    <t>BEVÉTELEK ÖSSZESEN(15+16+17):</t>
  </si>
  <si>
    <t>15. BEVÉTELEK  (11+13+14)</t>
  </si>
  <si>
    <t>22. KIADÁS ÖSSZESEN (13+16+17):</t>
  </si>
  <si>
    <t>23./ Függő, átfutó, kiegyenlítő kiadások</t>
  </si>
  <si>
    <t>KIADÁSOK ÖSSZESEN:</t>
  </si>
  <si>
    <t>KÖLTSÉGVETÉS ÖSSZEVONT EGYENLEGE:</t>
  </si>
  <si>
    <t>Kiadások összesen</t>
  </si>
  <si>
    <t>Öszevont egyenleg:</t>
  </si>
  <si>
    <t xml:space="preserve">Bevételek összesen - Pénzmaradvány </t>
  </si>
  <si>
    <t>MŰKÖDÉSI ÉS FELHALMOZÁSI CÉLÚ BEVÉTELI ÉS KIADÁSI ELŐIRÁNYZATOK ÉS TELJESÍTÉS</t>
  </si>
  <si>
    <t>Teljesítés</t>
  </si>
  <si>
    <t>4. melléklet</t>
  </si>
  <si>
    <t>EGYSZERŰSÍTETT PÉNZMARADVÁNY-KIMUTATÁS</t>
  </si>
  <si>
    <t>Ezer forintban !</t>
  </si>
  <si>
    <t>Sor-szám</t>
  </si>
  <si>
    <t>Megnevezés</t>
  </si>
  <si>
    <t>Előző évi költségvetési beszámoló záró adatai</t>
  </si>
  <si>
    <t>Tárgyév beszámoló záró adatai</t>
  </si>
  <si>
    <t>Költségvetési bankszámlák záróegyenlegei</t>
  </si>
  <si>
    <t>Pénztárak és betétkönyvek záróegyenlegei</t>
  </si>
  <si>
    <t>Záró pénzkészlet ( 1 + 2 )</t>
  </si>
  <si>
    <t>Forg.célú értékpapírok záró állománya</t>
  </si>
  <si>
    <t>Rövid lejáratú likvid hitel záró állománya (-)</t>
  </si>
  <si>
    <t>Forgatási célú finanszírozási műveletek egyenlege (4+5)</t>
  </si>
  <si>
    <t>Költségvetési aktív függő elszámolások záróegyenlege</t>
  </si>
  <si>
    <t xml:space="preserve">Költségvetési aktív átfutó elszámolások záróegyenlege </t>
  </si>
  <si>
    <t>Költségvetési aktív kiegyenlítő elszám. záróegyenlege</t>
  </si>
  <si>
    <t>Költségvetési aktív elszámolások záróegyenlege</t>
  </si>
  <si>
    <t>Költségvetési passzív függő elszámolások záróegyenlege (-)</t>
  </si>
  <si>
    <t>Költségvetési passzív átfutó elszámolások záróegyenlege (-)</t>
  </si>
  <si>
    <t>Költségvetési passzív kiegyenlítő elszámolások záróegyen. (-)</t>
  </si>
  <si>
    <t>Költségvetési passzív elszámolások záróegyenlege (-)</t>
  </si>
  <si>
    <t>Egyéb aktív és passzív pénzügyi elszámolások összesen ( 10-13 )</t>
  </si>
  <si>
    <t>Előző év(ek)ben képzett tartalékok maradványa ( - )</t>
  </si>
  <si>
    <t>Vállalkozási tevékenység pénzforgalmi eredménye ( - )</t>
  </si>
  <si>
    <t>Tárgyévi helyesbített pénzmaradvány ( 03 + 06 + 14 +15 - 16)</t>
  </si>
  <si>
    <t>Intézményi költségvetési befizetés többlettámogatás miatt</t>
  </si>
  <si>
    <t>Költségvetési befizetés többlettámogatás miatt</t>
  </si>
  <si>
    <t>Költségvetési kiutalás kiutalatlan intézményi támogatás miatt</t>
  </si>
  <si>
    <t>Költségvetési kiutalás kiutalatlan támogatás miatt</t>
  </si>
  <si>
    <t>Pénzmaradványt terhelő elvonások</t>
  </si>
  <si>
    <t>Költségvetési pénzmaradvány ( 18 + … + 22 )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</si>
  <si>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</si>
  <si>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</si>
  <si>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( 23 + 24 + 25 )</t>
  </si>
  <si>
    <t>A 26. sorból - az egészségbiztosítási alapból folyósított pénzeszk. pénzmaradványa</t>
  </si>
  <si>
    <t>Kötelezettségekkel terhelt pénzmaradvány</t>
  </si>
  <si>
    <t>Ebből: - Működési célú kötelezettségekkel terhelt pénzmaradv.</t>
  </si>
  <si>
    <t>- Felhalmozási célú kötelezettségekkel terhelt pénzmaradvény</t>
  </si>
  <si>
    <t>Szabad pénzmaradánv</t>
  </si>
  <si>
    <t>Ebből: - Működési célú szabad pénzmaradv.</t>
  </si>
  <si>
    <t>- Felhalmozási célú szabad pénzmaradvény</t>
  </si>
  <si>
    <t>2012. ÉV</t>
  </si>
  <si>
    <t>A bevételi jogcímek részletezése  -  2012.</t>
  </si>
  <si>
    <t>A kiadási jogcímek részletezése  -  2012.</t>
  </si>
  <si>
    <t>5. sz. melléklet</t>
  </si>
  <si>
    <t>PÉNZESZKÖZK VÁLTOZÁSÁNAK LEVEZETÉSE</t>
  </si>
  <si>
    <t>Összegy (E Ft)</t>
  </si>
  <si>
    <t>* Bankszámlák egyenlege</t>
  </si>
  <si>
    <t>* Pénzkészlet és betétkönyvek egyenlege</t>
  </si>
  <si>
    <t>Bevételek (+)</t>
  </si>
  <si>
    <t>Kiadások (-)</t>
  </si>
  <si>
    <t>Pénzkészlet 2012. január 1-én.                                                         Ebből:</t>
  </si>
  <si>
    <t>Záró pénzkészlet 2012. december 31-én.                                          Ebből:</t>
  </si>
  <si>
    <t>6./a. sz. melléklet</t>
  </si>
  <si>
    <t>EGYSZERŰSÍTETT</t>
  </si>
  <si>
    <t>MÉRLEG</t>
  </si>
  <si>
    <t>M e g n e v e z é s</t>
  </si>
  <si>
    <t>Előző évi       E Ft</t>
  </si>
  <si>
    <t>Tárgyévi      E Ft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</si>
  <si>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</si>
  <si>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</si>
  <si>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</si>
  <si>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</si>
  <si>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</si>
  <si>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</si>
  <si>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</si>
  <si>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</si>
  <si>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</si>
  <si>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</si>
  <si>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</si>
  <si>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</si>
  <si>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</si>
  <si>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Tartós tőke</t>
  </si>
  <si>
    <t xml:space="preserve"> II. Tőkeváltozások</t>
  </si>
  <si>
    <t xml:space="preserve"> III. Értékelési tartalék</t>
  </si>
  <si>
    <t xml:space="preserve">  D. SAJÁT TŐKE ÖSSZESEN</t>
  </si>
  <si>
    <t xml:space="preserve"> I. Költségvetési tartalék</t>
  </si>
  <si>
    <t xml:space="preserve"> II. Eredmény tartalék 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</si>
  <si>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</si>
  <si>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</si>
  <si>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</si>
  <si>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</si>
  <si>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</si>
  <si>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</si>
  <si>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2012. év</t>
  </si>
  <si>
    <t>Jogcím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</si>
  <si>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</si>
  <si>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</si>
  <si>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</si>
  <si>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</si>
  <si>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</si>
  <si>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</si>
  <si>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</si>
  <si>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</si>
  <si>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</si>
  <si>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</si>
  <si>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</si>
  <si>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</si>
  <si>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</si>
  <si>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Ell.szám</t>
  </si>
  <si>
    <t>Működést sz.bev.</t>
  </si>
  <si>
    <t>Helyi adókból származó műk.bev</t>
  </si>
  <si>
    <t>SZJA helyben maradó</t>
  </si>
  <si>
    <t>SZJA jöved.kül.mérs.</t>
  </si>
  <si>
    <t>Pótlék, bírság és egyéb sajá.bev.</t>
  </si>
  <si>
    <t>Normatív támogatás</t>
  </si>
  <si>
    <t>Normatív kötött felhasznál.tám</t>
  </si>
  <si>
    <t>Támogatásértékű műk.bevétel</t>
  </si>
  <si>
    <t>Likvid hitel felvétel</t>
  </si>
  <si>
    <t>Felhalmozást szolg.bev.</t>
  </si>
  <si>
    <t>Felhalmozási célú hitelfelvétel</t>
  </si>
  <si>
    <t>Felhalmozási és tőke jell.bev.</t>
  </si>
  <si>
    <t>Támog.értékű felhalmozási bev.</t>
  </si>
  <si>
    <t>Pénzmaradv.ig.vétele</t>
  </si>
  <si>
    <t>BEVÉTEL ÖSSZ.</t>
  </si>
  <si>
    <t>Munkaadókat terhelő jár.</t>
  </si>
  <si>
    <t>Dologi jellegű kiad., egyéb kiad</t>
  </si>
  <si>
    <t>Műk.c.pénzeszköz-átad.áht.kív.</t>
  </si>
  <si>
    <t>Társadalmi és szoc.pol.jutt.</t>
  </si>
  <si>
    <t>Támogatásértékű műk.kiadás</t>
  </si>
  <si>
    <t>Működési célú támog.ért.kölcsön</t>
  </si>
  <si>
    <t>Tartalék ig.vétele</t>
  </si>
  <si>
    <t>Rövid lejáratú hitel törlesztése</t>
  </si>
  <si>
    <t>Felhalmozási kiad.</t>
  </si>
  <si>
    <t>Hosszú lejáratú hitel visszafiz.</t>
  </si>
  <si>
    <t>Felh.c.pénze.átad.Áht.kív.</t>
  </si>
  <si>
    <t>Beruházási kiadások</t>
  </si>
  <si>
    <t>KIADÁS ÖSSZ.</t>
  </si>
  <si>
    <t>Egyenleg</t>
  </si>
  <si>
    <t>Felhalmozási egy.</t>
  </si>
  <si>
    <t>Működési egy.</t>
  </si>
  <si>
    <t>MŰKÖDÉSI ÉS FELHALMOZÁSI CÉLÚ BEVÉTELEK ÉS KIADÁSOK SZERINT HAVI BONTÁSBAN</t>
  </si>
  <si>
    <t>Eredeti</t>
  </si>
  <si>
    <t>Támogatás értékű beruh.kiad.</t>
  </si>
  <si>
    <t>Felh.c.pénze.átvét.ÁH kívülről</t>
  </si>
  <si>
    <t>Műk.célú pénzeszk.átv. ÁH kív.</t>
  </si>
  <si>
    <t>7. sz. melléklet</t>
  </si>
  <si>
    <t>ADÓSSÁG ÁLLOMÁNY ALAKULÁSA LEJÁRAT, ESZKÖZÖK, BEL ÉS KÜLFÖLDI HITELEZŐK SZERINTI BONTÁSBAN</t>
  </si>
  <si>
    <t>Sorszám</t>
  </si>
  <si>
    <t>Adósság állomány eszközk szerint</t>
  </si>
  <si>
    <t>Nem lejárt</t>
  </si>
  <si>
    <t>Lejárat</t>
  </si>
  <si>
    <t>Nem lejárt, lejárt összes tartozás</t>
  </si>
  <si>
    <t>1-90 nap közötti</t>
  </si>
  <si>
    <t>91-180 nap közötti</t>
  </si>
  <si>
    <t>181-360 nap közötti</t>
  </si>
  <si>
    <t>360 napon túli</t>
  </si>
  <si>
    <t>Összes lejárt tartozás</t>
  </si>
  <si>
    <t>8=(4+…+7)</t>
  </si>
  <si>
    <t>9=(3+8)</t>
  </si>
  <si>
    <t>I. Belföldi hitelezők</t>
  </si>
  <si>
    <t>Adóhatósággal szembeni tartozás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</si>
  <si>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</si>
  <si>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</si>
  <si>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</si>
  <si>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</si>
  <si>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</si>
  <si>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</si>
  <si>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</si>
  <si>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</si>
  <si>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</si>
  <si>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Küföldi összesen:</t>
  </si>
  <si>
    <t>Adósságállomány mindösszesen:</t>
  </si>
  <si>
    <t>2012. DECEMBER 31-ÉN</t>
  </si>
  <si>
    <r>
      <t xml:space="preserve">HÖVEJ KÖZSÉG ÖNKORMÁNYZATA KÉPVISELŐ-TESTÜLETÉNEK </t>
    </r>
    <r>
      <rPr>
        <b/>
        <u val="single"/>
        <sz val="10"/>
        <rFont val="Arial CE"/>
        <family val="0"/>
      </rPr>
      <t>ELŐIRÁNYZAT-FELHASZNÁLÁSI ÉS TELJESÍTÉSI ÜTEMTERVE</t>
    </r>
    <r>
      <rPr>
        <b/>
        <sz val="10"/>
        <rFont val="Arial CE"/>
        <family val="0"/>
      </rPr>
      <t xml:space="preserve"> 8</t>
    </r>
    <r>
      <rPr>
        <b/>
        <sz val="8"/>
        <rFont val="Arial CE"/>
        <family val="0"/>
      </rPr>
      <t>. számú melléklet</t>
    </r>
  </si>
  <si>
    <t>9. sz. melléklet</t>
  </si>
  <si>
    <t>Hövej Község Önkormányzata</t>
  </si>
  <si>
    <t>Többéves kihatással járó döntésekből származó kötelezettségek célok szerint, évenkénti bontásban</t>
  </si>
  <si>
    <t xml:space="preserve"> Ezer forintban !</t>
  </si>
  <si>
    <t>Sor-
szám</t>
  </si>
  <si>
    <t>Kötelezettség
jogcíme</t>
  </si>
  <si>
    <t>Kötelezettség- 
vállalás 
éve</t>
  </si>
  <si>
    <t>2012. előtti
teljesítés</t>
  </si>
  <si>
    <t>2012. évi
teljesítés</t>
  </si>
  <si>
    <t>Kötelezettségek a következő években</t>
  </si>
  <si>
    <t>2013.</t>
  </si>
  <si>
    <t>2014.</t>
  </si>
  <si>
    <t>2015.</t>
  </si>
  <si>
    <t>2016. után</t>
  </si>
  <si>
    <t xml:space="preserve"> (6+7+8+9)</t>
  </si>
  <si>
    <t xml:space="preserve">Működési célú
hiteltörlesztés </t>
  </si>
  <si>
    <t>Pénzügyi vállalkozásoktól felvett működési célú hitel</t>
  </si>
  <si>
    <t>Non-prifit szervezetektől felvett működési célú hitel</t>
  </si>
  <si>
    <t>Folyószőmla hitel</t>
  </si>
  <si>
    <t>Folyószámla hitel kamata</t>
  </si>
  <si>
    <t xml:space="preserve">Felhalmozási célú
hiteltörlesztés </t>
  </si>
  <si>
    <t>Beruházási hitel (ravatalozó felújítása)</t>
  </si>
  <si>
    <t>Beruházási hitel kamata</t>
  </si>
  <si>
    <t>Beruházási htel (falumegújító pályzázat, egyéb pályázat) 3,3m keret</t>
  </si>
  <si>
    <t>Beruházási htel (falumegújító pályzázat, egyéb pályázat) 2,7 m keret</t>
  </si>
  <si>
    <t>Beruházás célonként</t>
  </si>
  <si>
    <t>............................</t>
  </si>
  <si>
    <t>Felújítás feladatonként</t>
  </si>
  <si>
    <t>Összesen (1+6+13+15)</t>
  </si>
  <si>
    <t>10. számú melléklet</t>
  </si>
  <si>
    <t>Az önkormányzat által nyújtott hitel és kölcsön alakulása lejárat és eszközök szerinti bontásban</t>
  </si>
  <si>
    <t>Hteil, kölcsön</t>
  </si>
  <si>
    <t>Kölcsön nyújtás éve</t>
  </si>
  <si>
    <t>Lejárat éve</t>
  </si>
  <si>
    <t>Rövid lejáratú</t>
  </si>
  <si>
    <t>Hosszú lejáratú</t>
  </si>
  <si>
    <t>Működési célú hitel nyújtása (Sopron Térségi Hulladékgazdálkodási Társulásnak)</t>
  </si>
  <si>
    <t>Hosszú lejáratú (1+6)</t>
  </si>
  <si>
    <t>Hitel, kölcsön állomány december 31-én</t>
  </si>
  <si>
    <t>11. számú melléklet</t>
  </si>
  <si>
    <t>ÁLTAL ADOTT KÖZVETETT TÁMOGATÁSOK (KEDVEZMÉNYEK)</t>
  </si>
  <si>
    <t>Tervezett</t>
  </si>
  <si>
    <t xml:space="preserve">    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</si>
  <si>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</si>
  <si>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</si>
  <si>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</si>
  <si>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</si>
  <si>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      - ebből:   Magénszemélyek kommunális adója</t>
  </si>
  <si>
    <t xml:space="preserve">                     Építményadó</t>
  </si>
  <si>
    <t xml:space="preserve">                     Telekadó</t>
  </si>
  <si>
    <t xml:space="preserve">                     Iparűzési adó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</si>
  <si>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</si>
  <si>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</si>
  <si>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</si>
  <si>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</si>
  <si>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</si>
  <si>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</si>
  <si>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12. sz. melléklet</t>
  </si>
  <si>
    <t>13. számú melléklet</t>
  </si>
  <si>
    <t>Felújítási kiadások</t>
  </si>
  <si>
    <t>Rendezési terv módosítása</t>
  </si>
  <si>
    <t>Forrás megnevezése</t>
  </si>
  <si>
    <t>saját erő</t>
  </si>
  <si>
    <t>2012. évi kiadások</t>
  </si>
  <si>
    <t>2012. év előtti kiadások</t>
  </si>
  <si>
    <t>2009.</t>
  </si>
  <si>
    <t>Következő évek várható kiadásai</t>
  </si>
  <si>
    <t>2015. utáni</t>
  </si>
  <si>
    <t>Összes kiadás</t>
  </si>
  <si>
    <t>Beruházási és felújítási kiadások összesen: (1+7)</t>
  </si>
  <si>
    <t>Beruházási és felújítási kidások</t>
  </si>
  <si>
    <t>A mevalósítá keződ időpontaj (év)</t>
  </si>
  <si>
    <t>KÖLTSÉGVETÉSI ELŐIRÁNYZAT ÉS TELJESÍTÉS ADATAI SZAKFELADATONKÉNT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</si>
</sst>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\ #,###__"/>
    <numFmt numFmtId="166" formatCode="#,###"/>
    <numFmt numFmtId="167" formatCode="#,##0_ ;\-#,##0\ "/>
    <numFmt numFmtId="168" formatCode="#,###__"/>
    <numFmt numFmtId="169" formatCode="#,##0.00__;\-#,##0.00__"/>
  </numFmts>
  <fonts count="9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u val="single"/>
      <sz val="12"/>
      <name val="Arial CE"/>
      <family val="0"/>
    </font>
    <font>
      <b/>
      <i/>
      <u val="single"/>
      <sz val="13"/>
      <name val="Arial CE"/>
      <family val="0"/>
    </font>
    <font>
      <b/>
      <i/>
      <sz val="13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8.5"/>
      <name val="Arial CE"/>
      <family val="0"/>
    </font>
    <font>
      <sz val="8.5"/>
      <name val="Arial CE"/>
      <family val="0"/>
    </font>
    <font>
      <sz val="6"/>
      <name val="Arial CE"/>
      <family val="0"/>
    </font>
    <font>
      <sz val="8"/>
      <color indexed="10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b/>
      <i/>
      <u val="single"/>
      <sz val="10"/>
      <name val="Arial CE"/>
      <family val="0"/>
    </font>
    <font>
      <sz val="7"/>
      <name val="Arial CE"/>
      <family val="0"/>
    </font>
    <font>
      <sz val="10"/>
      <name val="Times New Roman CE"/>
      <family val="1"/>
    </font>
    <font>
      <b/>
      <i/>
      <sz val="12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4"/>
      <name val="Arial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0"/>
    </font>
    <font>
      <b/>
      <sz val="16"/>
      <name val="Times New Roman CE"/>
      <family val="0"/>
    </font>
    <font>
      <b/>
      <sz val="11"/>
      <name val="Times New Roman CE"/>
      <family val="0"/>
    </font>
    <font>
      <b/>
      <i/>
      <sz val="11"/>
      <name val="Times New Roman CE"/>
      <family val="1"/>
    </font>
    <font>
      <sz val="12"/>
      <name val="Arial CE"/>
      <family val="0"/>
    </font>
    <font>
      <b/>
      <u val="single"/>
      <sz val="12"/>
      <name val="Arial CE"/>
      <family val="0"/>
    </font>
    <font>
      <i/>
      <sz val="8"/>
      <name val="Arial CE"/>
      <family val="0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9"/>
      <color indexed="10"/>
      <name val="Arial CE"/>
      <family val="0"/>
    </font>
    <font>
      <sz val="9"/>
      <color indexed="17"/>
      <name val="Arial CE"/>
      <family val="0"/>
    </font>
    <font>
      <sz val="8"/>
      <color indexed="17"/>
      <name val="Arial CE"/>
      <family val="0"/>
    </font>
    <font>
      <i/>
      <sz val="10"/>
      <color indexed="10"/>
      <name val="Arial CE"/>
      <family val="0"/>
    </font>
    <font>
      <i/>
      <sz val="10"/>
      <color indexed="5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  <font>
      <sz val="9"/>
      <color rgb="FFFF0000"/>
      <name val="Arial CE"/>
      <family val="0"/>
    </font>
    <font>
      <sz val="9"/>
      <color rgb="FF00B050"/>
      <name val="Arial CE"/>
      <family val="0"/>
    </font>
    <font>
      <sz val="8"/>
      <color rgb="FFFF0000"/>
      <name val="Arial CE"/>
      <family val="0"/>
    </font>
    <font>
      <sz val="8"/>
      <color rgb="FF00B050"/>
      <name val="Arial CE"/>
      <family val="0"/>
    </font>
    <font>
      <i/>
      <sz val="10"/>
      <color rgb="FFFF0000"/>
      <name val="Arial CE"/>
      <family val="0"/>
    </font>
    <font>
      <i/>
      <sz val="10"/>
      <color rgb="FF92D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lightHorizontal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0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 quotePrefix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1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6" fontId="18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 quotePrefix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 quotePrefix="1">
      <alignment/>
    </xf>
    <xf numFmtId="0" fontId="23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0" fontId="18" fillId="0" borderId="10" xfId="0" applyFont="1" applyBorder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 quotePrefix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1" fillId="19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1" fillId="9" borderId="1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/>
    </xf>
    <xf numFmtId="3" fontId="3" fillId="9" borderId="10" xfId="0" applyNumberFormat="1" applyFont="1" applyFill="1" applyBorder="1" applyAlignment="1">
      <alignment/>
    </xf>
    <xf numFmtId="0" fontId="1" fillId="9" borderId="10" xfId="0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16" fillId="9" borderId="10" xfId="0" applyFont="1" applyFill="1" applyBorder="1" applyAlignment="1">
      <alignment/>
    </xf>
    <xf numFmtId="3" fontId="16" fillId="9" borderId="1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54">
      <alignment/>
      <protection/>
    </xf>
    <xf numFmtId="0" fontId="25" fillId="0" borderId="0" xfId="54" applyFont="1">
      <alignment/>
      <protection/>
    </xf>
    <xf numFmtId="0" fontId="2" fillId="0" borderId="0" xfId="54" applyFont="1">
      <alignment/>
      <protection/>
    </xf>
    <xf numFmtId="0" fontId="27" fillId="0" borderId="0" xfId="54" applyFont="1" applyFill="1">
      <alignment/>
      <protection/>
    </xf>
    <xf numFmtId="0" fontId="29" fillId="0" borderId="0" xfId="54" applyFont="1">
      <alignment/>
      <protection/>
    </xf>
    <xf numFmtId="0" fontId="27" fillId="0" borderId="0" xfId="54" applyFont="1">
      <alignment/>
      <protection/>
    </xf>
    <xf numFmtId="0" fontId="31" fillId="0" borderId="15" xfId="54" applyFont="1" applyBorder="1" applyAlignment="1" quotePrefix="1">
      <alignment horizontal="center" vertical="center" wrapText="1"/>
      <protection/>
    </xf>
    <xf numFmtId="0" fontId="31" fillId="0" borderId="16" xfId="54" applyFont="1" applyBorder="1" applyAlignment="1">
      <alignment horizontal="center" vertical="center"/>
      <protection/>
    </xf>
    <xf numFmtId="0" fontId="31" fillId="0" borderId="17" xfId="54" applyFont="1" applyBorder="1" applyAlignment="1">
      <alignment horizontal="center" vertical="center" wrapText="1"/>
      <protection/>
    </xf>
    <xf numFmtId="0" fontId="31" fillId="0" borderId="18" xfId="54" applyFont="1" applyBorder="1" applyAlignment="1">
      <alignment horizontal="center" vertical="center" wrapText="1"/>
      <protection/>
    </xf>
    <xf numFmtId="164" fontId="32" fillId="0" borderId="19" xfId="54" applyNumberFormat="1" applyFont="1" applyBorder="1" applyAlignment="1">
      <alignment horizontal="center" vertical="center"/>
      <protection/>
    </xf>
    <xf numFmtId="0" fontId="33" fillId="0" borderId="20" xfId="54" applyFont="1" applyBorder="1" applyAlignment="1">
      <alignment horizontal="left" vertical="center" wrapText="1" indent="1"/>
      <protection/>
    </xf>
    <xf numFmtId="165" fontId="33" fillId="0" borderId="21" xfId="54" applyNumberFormat="1" applyFont="1" applyBorder="1" applyAlignment="1" applyProtection="1">
      <alignment horizontal="right" vertical="center"/>
      <protection locked="0"/>
    </xf>
    <xf numFmtId="165" fontId="33" fillId="33" borderId="22" xfId="54" applyNumberFormat="1" applyFont="1" applyFill="1" applyBorder="1" applyAlignment="1">
      <alignment horizontal="right" vertical="center"/>
      <protection/>
    </xf>
    <xf numFmtId="0" fontId="0" fillId="0" borderId="0" xfId="54" applyAlignment="1">
      <alignment vertical="center"/>
      <protection/>
    </xf>
    <xf numFmtId="164" fontId="34" fillId="0" borderId="19" xfId="54" applyNumberFormat="1" applyFont="1" applyBorder="1" applyAlignment="1">
      <alignment horizontal="center" vertical="center"/>
      <protection/>
    </xf>
    <xf numFmtId="0" fontId="31" fillId="0" borderId="23" xfId="54" applyFont="1" applyBorder="1" applyAlignment="1">
      <alignment horizontal="left" vertical="center" wrapText="1" indent="1"/>
      <protection/>
    </xf>
    <xf numFmtId="165" fontId="31" fillId="33" borderId="24" xfId="54" applyNumberFormat="1" applyFont="1" applyFill="1" applyBorder="1" applyAlignment="1" applyProtection="1">
      <alignment horizontal="right" vertical="center"/>
      <protection locked="0"/>
    </xf>
    <xf numFmtId="165" fontId="31" fillId="33" borderId="25" xfId="54" applyNumberFormat="1" applyFont="1" applyFill="1" applyBorder="1" applyAlignment="1" applyProtection="1">
      <alignment horizontal="right" vertical="center"/>
      <protection locked="0"/>
    </xf>
    <xf numFmtId="0" fontId="1" fillId="0" borderId="0" xfId="54" applyFont="1" applyAlignment="1">
      <alignment vertical="center"/>
      <protection/>
    </xf>
    <xf numFmtId="164" fontId="32" fillId="0" borderId="26" xfId="54" applyNumberFormat="1" applyFont="1" applyBorder="1" applyAlignment="1">
      <alignment horizontal="center" vertical="center"/>
      <protection/>
    </xf>
    <xf numFmtId="0" fontId="33" fillId="0" borderId="27" xfId="54" applyFont="1" applyBorder="1" applyAlignment="1">
      <alignment horizontal="left" vertical="center" wrapText="1" indent="1"/>
      <protection/>
    </xf>
    <xf numFmtId="0" fontId="31" fillId="0" borderId="27" xfId="54" applyFont="1" applyBorder="1" applyAlignment="1">
      <alignment horizontal="left" vertical="center" wrapText="1" indent="1"/>
      <protection/>
    </xf>
    <xf numFmtId="165" fontId="31" fillId="33" borderId="28" xfId="54" applyNumberFormat="1" applyFont="1" applyFill="1" applyBorder="1" applyAlignment="1" applyProtection="1">
      <alignment horizontal="right" vertical="center"/>
      <protection locked="0"/>
    </xf>
    <xf numFmtId="3" fontId="31" fillId="0" borderId="27" xfId="54" applyNumberFormat="1" applyFont="1" applyBorder="1" applyAlignment="1">
      <alignment horizontal="right" vertical="center" wrapText="1" indent="1"/>
      <protection/>
    </xf>
    <xf numFmtId="0" fontId="31" fillId="0" borderId="23" xfId="54" applyFont="1" applyBorder="1" applyAlignment="1">
      <alignment horizontal="left" vertical="center" wrapText="1" indent="1"/>
      <protection/>
    </xf>
    <xf numFmtId="164" fontId="32" fillId="0" borderId="29" xfId="54" applyNumberFormat="1" applyFont="1" applyBorder="1" applyAlignment="1">
      <alignment horizontal="center" vertical="center"/>
      <protection/>
    </xf>
    <xf numFmtId="0" fontId="33" fillId="0" borderId="30" xfId="54" applyFont="1" applyBorder="1" applyAlignment="1">
      <alignment horizontal="left" vertical="center" wrapText="1" indent="1"/>
      <protection/>
    </xf>
    <xf numFmtId="165" fontId="33" fillId="0" borderId="11" xfId="54" applyNumberFormat="1" applyFont="1" applyFill="1" applyBorder="1" applyAlignment="1" applyProtection="1">
      <alignment horizontal="right" vertical="center"/>
      <protection locked="0"/>
    </xf>
    <xf numFmtId="165" fontId="33" fillId="33" borderId="31" xfId="54" applyNumberFormat="1" applyFont="1" applyFill="1" applyBorder="1" applyAlignment="1" applyProtection="1">
      <alignment horizontal="right" vertical="center"/>
      <protection locked="0"/>
    </xf>
    <xf numFmtId="164" fontId="32" fillId="0" borderId="32" xfId="54" applyNumberFormat="1" applyFont="1" applyBorder="1" applyAlignment="1">
      <alignment horizontal="center" vertical="center"/>
      <protection/>
    </xf>
    <xf numFmtId="164" fontId="32" fillId="0" borderId="32" xfId="54" applyNumberFormat="1" applyFont="1" applyBorder="1" applyAlignment="1">
      <alignment horizontal="center" vertical="center"/>
      <protection/>
    </xf>
    <xf numFmtId="165" fontId="33" fillId="0" borderId="11" xfId="54" applyNumberFormat="1" applyFont="1" applyBorder="1" applyAlignment="1" applyProtection="1">
      <alignment horizontal="right" vertical="center"/>
      <protection locked="0"/>
    </xf>
    <xf numFmtId="165" fontId="33" fillId="33" borderId="33" xfId="54" applyNumberFormat="1" applyFont="1" applyFill="1" applyBorder="1" applyAlignment="1" applyProtection="1">
      <alignment horizontal="right" vertical="center"/>
      <protection locked="0"/>
    </xf>
    <xf numFmtId="0" fontId="0" fillId="0" borderId="0" xfId="54" applyFont="1" applyAlignment="1">
      <alignment vertical="center"/>
      <protection/>
    </xf>
    <xf numFmtId="164" fontId="34" fillId="0" borderId="32" xfId="54" applyNumberFormat="1" applyFont="1" applyBorder="1" applyAlignment="1">
      <alignment horizontal="center" vertical="center"/>
      <protection/>
    </xf>
    <xf numFmtId="0" fontId="31" fillId="0" borderId="30" xfId="54" applyFont="1" applyBorder="1" applyAlignment="1">
      <alignment horizontal="left" vertical="center" wrapText="1" indent="1"/>
      <protection/>
    </xf>
    <xf numFmtId="165" fontId="31" fillId="34" borderId="10" xfId="54" applyNumberFormat="1" applyFont="1" applyFill="1" applyBorder="1" applyAlignment="1" applyProtection="1">
      <alignment horizontal="right" vertical="center"/>
      <protection locked="0"/>
    </xf>
    <xf numFmtId="165" fontId="31" fillId="33" borderId="34" xfId="54" applyNumberFormat="1" applyFont="1" applyFill="1" applyBorder="1" applyAlignment="1" applyProtection="1">
      <alignment horizontal="right" vertical="center"/>
      <protection locked="0"/>
    </xf>
    <xf numFmtId="164" fontId="32" fillId="0" borderId="32" xfId="54" applyNumberFormat="1" applyFont="1" applyFill="1" applyBorder="1" applyAlignment="1">
      <alignment horizontal="center" vertical="center"/>
      <protection/>
    </xf>
    <xf numFmtId="165" fontId="33" fillId="33" borderId="31" xfId="54" applyNumberFormat="1" applyFont="1" applyFill="1" applyBorder="1" applyAlignment="1" applyProtection="1">
      <alignment horizontal="right" vertical="center"/>
      <protection locked="0"/>
    </xf>
    <xf numFmtId="164" fontId="32" fillId="0" borderId="35" xfId="54" applyNumberFormat="1" applyFont="1" applyFill="1" applyBorder="1" applyAlignment="1">
      <alignment horizontal="center" vertical="center"/>
      <protection/>
    </xf>
    <xf numFmtId="165" fontId="33" fillId="0" borderId="36" xfId="54" applyNumberFormat="1" applyFont="1" applyBorder="1" applyAlignment="1" applyProtection="1">
      <alignment horizontal="right" vertical="center"/>
      <protection locked="0"/>
    </xf>
    <xf numFmtId="165" fontId="33" fillId="33" borderId="28" xfId="54" applyNumberFormat="1" applyFont="1" applyFill="1" applyBorder="1" applyAlignment="1" applyProtection="1">
      <alignment horizontal="right" vertical="center"/>
      <protection locked="0"/>
    </xf>
    <xf numFmtId="164" fontId="34" fillId="0" borderId="37" xfId="54" applyNumberFormat="1" applyFont="1" applyFill="1" applyBorder="1" applyAlignment="1">
      <alignment horizontal="center" vertical="center"/>
      <protection/>
    </xf>
    <xf numFmtId="0" fontId="31" fillId="0" borderId="38" xfId="54" applyFont="1" applyBorder="1" applyAlignment="1">
      <alignment horizontal="left" vertical="center" wrapText="1" indent="1"/>
      <protection/>
    </xf>
    <xf numFmtId="165" fontId="31" fillId="34" borderId="38" xfId="54" applyNumberFormat="1" applyFont="1" applyFill="1" applyBorder="1" applyAlignment="1" applyProtection="1">
      <alignment horizontal="right" vertical="center"/>
      <protection locked="0"/>
    </xf>
    <xf numFmtId="165" fontId="31" fillId="33" borderId="39" xfId="54" applyNumberFormat="1" applyFont="1" applyFill="1" applyBorder="1" applyAlignment="1" applyProtection="1">
      <alignment horizontal="right" vertical="center"/>
      <protection locked="0"/>
    </xf>
    <xf numFmtId="0" fontId="1" fillId="0" borderId="0" xfId="54" applyFont="1" applyBorder="1" applyAlignment="1">
      <alignment vertical="center"/>
      <protection/>
    </xf>
    <xf numFmtId="164" fontId="34" fillId="0" borderId="40" xfId="54" applyNumberFormat="1" applyFont="1" applyBorder="1" applyAlignment="1">
      <alignment horizontal="center" vertical="center"/>
      <protection/>
    </xf>
    <xf numFmtId="0" fontId="31" fillId="0" borderId="41" xfId="54" applyFont="1" applyBorder="1" applyAlignment="1" quotePrefix="1">
      <alignment horizontal="left" vertical="center" wrapText="1" indent="1"/>
      <protection/>
    </xf>
    <xf numFmtId="165" fontId="31" fillId="33" borderId="42" xfId="54" applyNumberFormat="1" applyFont="1" applyFill="1" applyBorder="1" applyAlignment="1" applyProtection="1">
      <alignment horizontal="right" vertical="center"/>
      <protection locked="0"/>
    </xf>
    <xf numFmtId="164" fontId="32" fillId="0" borderId="29" xfId="54" applyNumberFormat="1" applyFont="1" applyBorder="1" applyAlignment="1">
      <alignment horizontal="center" vertical="center"/>
      <protection/>
    </xf>
    <xf numFmtId="0" fontId="33" fillId="0" borderId="30" xfId="54" applyFont="1" applyBorder="1" applyAlignment="1" quotePrefix="1">
      <alignment horizontal="left" vertical="center" wrapText="1" indent="1"/>
      <protection/>
    </xf>
    <xf numFmtId="165" fontId="33" fillId="33" borderId="31" xfId="54" applyNumberFormat="1" applyFont="1" applyFill="1" applyBorder="1" applyAlignment="1">
      <alignment horizontal="right" vertical="center"/>
      <protection/>
    </xf>
    <xf numFmtId="164" fontId="32" fillId="0" borderId="35" xfId="54" applyNumberFormat="1" applyFont="1" applyBorder="1" applyAlignment="1">
      <alignment horizontal="center" vertical="center"/>
      <protection/>
    </xf>
    <xf numFmtId="0" fontId="33" fillId="0" borderId="43" xfId="54" applyFont="1" applyBorder="1" applyAlignment="1" quotePrefix="1">
      <alignment horizontal="left" vertical="center" wrapText="1" indent="1"/>
      <protection/>
    </xf>
    <xf numFmtId="165" fontId="33" fillId="0" borderId="44" xfId="54" applyNumberFormat="1" applyFont="1" applyFill="1" applyBorder="1" applyAlignment="1" applyProtection="1">
      <alignment horizontal="right" vertical="center"/>
      <protection locked="0"/>
    </xf>
    <xf numFmtId="165" fontId="33" fillId="33" borderId="45" xfId="54" applyNumberFormat="1" applyFont="1" applyFill="1" applyBorder="1" applyAlignment="1">
      <alignment horizontal="right" vertical="center"/>
      <protection/>
    </xf>
    <xf numFmtId="0" fontId="31" fillId="0" borderId="23" xfId="54" applyFont="1" applyFill="1" applyBorder="1" applyAlignment="1" quotePrefix="1">
      <alignment horizontal="left" vertical="center" wrapText="1" indent="1"/>
      <protection/>
    </xf>
    <xf numFmtId="165" fontId="31" fillId="33" borderId="46" xfId="54" applyNumberFormat="1" applyFont="1" applyFill="1" applyBorder="1" applyAlignment="1" applyProtection="1">
      <alignment horizontal="right" vertical="center"/>
      <protection/>
    </xf>
    <xf numFmtId="0" fontId="1" fillId="0" borderId="0" xfId="54" applyFont="1" applyFill="1" applyAlignment="1">
      <alignment vertical="center"/>
      <protection/>
    </xf>
    <xf numFmtId="0" fontId="33" fillId="0" borderId="30" xfId="54" applyFont="1" applyFill="1" applyBorder="1" applyAlignment="1">
      <alignment horizontal="left" vertical="center" wrapText="1" indent="1"/>
      <protection/>
    </xf>
    <xf numFmtId="165" fontId="33" fillId="0" borderId="11" xfId="54" applyNumberFormat="1" applyFont="1" applyFill="1" applyBorder="1" applyAlignment="1" applyProtection="1">
      <alignment horizontal="right" vertical="center"/>
      <protection/>
    </xf>
    <xf numFmtId="165" fontId="33" fillId="33" borderId="31" xfId="54" applyNumberFormat="1" applyFont="1" applyFill="1" applyBorder="1" applyAlignment="1" applyProtection="1">
      <alignment horizontal="right" vertical="center"/>
      <protection/>
    </xf>
    <xf numFmtId="0" fontId="0" fillId="0" borderId="0" xfId="54" applyFont="1" applyFill="1" applyAlignment="1">
      <alignment vertical="center"/>
      <protection/>
    </xf>
    <xf numFmtId="164" fontId="32" fillId="0" borderId="32" xfId="54" applyNumberFormat="1" applyFont="1" applyFill="1" applyBorder="1" applyAlignment="1">
      <alignment horizontal="center" vertical="center"/>
      <protection/>
    </xf>
    <xf numFmtId="0" fontId="33" fillId="0" borderId="47" xfId="54" applyFont="1" applyBorder="1" applyAlignment="1">
      <alignment horizontal="left" vertical="center" wrapText="1" indent="1"/>
      <protection/>
    </xf>
    <xf numFmtId="165" fontId="33" fillId="0" borderId="10" xfId="54" applyNumberFormat="1" applyFont="1" applyBorder="1" applyAlignment="1" applyProtection="1">
      <alignment horizontal="right" vertical="center"/>
      <protection locked="0"/>
    </xf>
    <xf numFmtId="165" fontId="33" fillId="33" borderId="33" xfId="54" applyNumberFormat="1" applyFont="1" applyFill="1" applyBorder="1" applyAlignment="1">
      <alignment horizontal="right" vertical="center"/>
      <protection/>
    </xf>
    <xf numFmtId="164" fontId="32" fillId="0" borderId="26" xfId="54" applyNumberFormat="1" applyFont="1" applyBorder="1" applyAlignment="1">
      <alignment horizontal="center" vertical="center"/>
      <protection/>
    </xf>
    <xf numFmtId="0" fontId="33" fillId="0" borderId="43" xfId="54" applyFont="1" applyBorder="1" applyAlignment="1">
      <alignment horizontal="left" vertical="center" wrapText="1" indent="1"/>
      <protection/>
    </xf>
    <xf numFmtId="165" fontId="33" fillId="0" borderId="44" xfId="54" applyNumberFormat="1" applyFont="1" applyBorder="1" applyAlignment="1" applyProtection="1">
      <alignment horizontal="right" vertical="center"/>
      <protection locked="0"/>
    </xf>
    <xf numFmtId="0" fontId="33" fillId="0" borderId="30" xfId="54" applyFont="1" applyBorder="1" applyAlignment="1">
      <alignment horizontal="left" vertical="center" wrapText="1" indent="1"/>
      <protection/>
    </xf>
    <xf numFmtId="165" fontId="31" fillId="33" borderId="24" xfId="54" applyNumberFormat="1" applyFont="1" applyFill="1" applyBorder="1" applyAlignment="1" applyProtection="1">
      <alignment horizontal="right" vertical="center"/>
      <protection/>
    </xf>
    <xf numFmtId="165" fontId="31" fillId="33" borderId="25" xfId="54" applyNumberFormat="1" applyFont="1" applyFill="1" applyBorder="1" applyAlignment="1" applyProtection="1">
      <alignment horizontal="right" vertical="center"/>
      <protection/>
    </xf>
    <xf numFmtId="164" fontId="32" fillId="0" borderId="10" xfId="54" applyNumberFormat="1" applyFont="1" applyBorder="1" applyAlignment="1">
      <alignment horizontal="center" vertical="center"/>
      <protection/>
    </xf>
    <xf numFmtId="0" fontId="33" fillId="0" borderId="10" xfId="54" applyFont="1" applyFill="1" applyBorder="1" applyAlignment="1">
      <alignment horizontal="left" vertical="center" wrapText="1" indent="1"/>
      <protection/>
    </xf>
    <xf numFmtId="165" fontId="33" fillId="0" borderId="10" xfId="54" applyNumberFormat="1" applyFont="1" applyFill="1" applyBorder="1" applyAlignment="1" applyProtection="1">
      <alignment horizontal="right" vertical="center"/>
      <protection/>
    </xf>
    <xf numFmtId="165" fontId="33" fillId="33" borderId="10" xfId="54" applyNumberFormat="1" applyFont="1" applyFill="1" applyBorder="1" applyAlignment="1" applyProtection="1">
      <alignment horizontal="right" vertical="center"/>
      <protection/>
    </xf>
    <xf numFmtId="0" fontId="33" fillId="0" borderId="10" xfId="54" applyFont="1" applyFill="1" applyBorder="1" applyAlignment="1" quotePrefix="1">
      <alignment horizontal="left" vertical="center" wrapText="1" indent="1"/>
      <protection/>
    </xf>
    <xf numFmtId="0" fontId="31" fillId="9" borderId="15" xfId="54" applyFont="1" applyFill="1" applyBorder="1" applyAlignment="1" quotePrefix="1">
      <alignment horizontal="center" vertical="center" wrapText="1"/>
      <protection/>
    </xf>
    <xf numFmtId="0" fontId="31" fillId="9" borderId="16" xfId="54" applyFont="1" applyFill="1" applyBorder="1" applyAlignment="1">
      <alignment horizontal="center" vertical="center"/>
      <protection/>
    </xf>
    <xf numFmtId="0" fontId="31" fillId="9" borderId="17" xfId="54" applyFont="1" applyFill="1" applyBorder="1" applyAlignment="1">
      <alignment horizontal="center" vertical="center" wrapText="1"/>
      <protection/>
    </xf>
    <xf numFmtId="164" fontId="34" fillId="0" borderId="19" xfId="54" applyNumberFormat="1" applyFont="1" applyBorder="1" applyAlignment="1">
      <alignment horizontal="center" vertical="center" wrapText="1"/>
      <protection/>
    </xf>
    <xf numFmtId="0" fontId="31" fillId="0" borderId="20" xfId="54" applyFont="1" applyBorder="1" applyAlignment="1">
      <alignment horizontal="left" vertical="center" wrapText="1"/>
      <protection/>
    </xf>
    <xf numFmtId="3" fontId="31" fillId="0" borderId="21" xfId="54" applyNumberFormat="1" applyFont="1" applyBorder="1" applyAlignment="1" applyProtection="1">
      <alignment vertical="center" wrapText="1"/>
      <protection locked="0"/>
    </xf>
    <xf numFmtId="0" fontId="0" fillId="0" borderId="0" xfId="54" applyAlignment="1">
      <alignment vertical="center" wrapText="1"/>
      <protection/>
    </xf>
    <xf numFmtId="3" fontId="33" fillId="0" borderId="21" xfId="54" applyNumberFormat="1" applyFont="1" applyBorder="1" applyAlignment="1" applyProtection="1">
      <alignment vertical="center"/>
      <protection locked="0"/>
    </xf>
    <xf numFmtId="164" fontId="32" fillId="0" borderId="19" xfId="54" applyNumberFormat="1" applyFont="1" applyFill="1" applyBorder="1" applyAlignment="1">
      <alignment horizontal="center" vertical="center"/>
      <protection/>
    </xf>
    <xf numFmtId="0" fontId="33" fillId="0" borderId="23" xfId="54" applyFont="1" applyFill="1" applyBorder="1" applyAlignment="1">
      <alignment horizontal="left" vertical="center" wrapText="1" indent="1"/>
      <protection/>
    </xf>
    <xf numFmtId="3" fontId="33" fillId="0" borderId="24" xfId="54" applyNumberFormat="1" applyFont="1" applyFill="1" applyBorder="1" applyAlignment="1" applyProtection="1">
      <alignment vertical="center"/>
      <protection locked="0"/>
    </xf>
    <xf numFmtId="3" fontId="33" fillId="0" borderId="27" xfId="54" applyNumberFormat="1" applyFont="1" applyFill="1" applyBorder="1" applyAlignment="1">
      <alignment vertical="center" wrapText="1"/>
      <protection/>
    </xf>
    <xf numFmtId="0" fontId="31" fillId="0" borderId="23" xfId="54" applyFont="1" applyBorder="1" applyAlignment="1">
      <alignment horizontal="left" vertical="center" wrapText="1"/>
      <protection/>
    </xf>
    <xf numFmtId="3" fontId="31" fillId="0" borderId="25" xfId="54" applyNumberFormat="1" applyFont="1" applyFill="1" applyBorder="1" applyAlignment="1" applyProtection="1">
      <alignment vertical="center" wrapText="1"/>
      <protection locked="0"/>
    </xf>
    <xf numFmtId="0" fontId="1" fillId="0" borderId="0" xfId="54" applyFont="1" applyAlignment="1">
      <alignment vertical="center" wrapText="1"/>
      <protection/>
    </xf>
    <xf numFmtId="3" fontId="33" fillId="0" borderId="11" xfId="54" applyNumberFormat="1" applyFont="1" applyFill="1" applyBorder="1" applyAlignment="1" applyProtection="1">
      <alignment vertical="center"/>
      <protection locked="0"/>
    </xf>
    <xf numFmtId="0" fontId="33" fillId="0" borderId="10" xfId="54" applyFont="1" applyBorder="1" applyAlignment="1">
      <alignment horizontal="left" vertical="center" wrapText="1" indent="1"/>
      <protection/>
    </xf>
    <xf numFmtId="3" fontId="33" fillId="0" borderId="10" xfId="54" applyNumberFormat="1" applyFont="1" applyFill="1" applyBorder="1" applyAlignment="1" applyProtection="1">
      <alignment vertical="center"/>
      <protection locked="0"/>
    </xf>
    <xf numFmtId="164" fontId="32" fillId="0" borderId="0" xfId="54" applyNumberFormat="1" applyFont="1" applyBorder="1" applyAlignment="1">
      <alignment horizontal="center" vertical="center"/>
      <protection/>
    </xf>
    <xf numFmtId="0" fontId="33" fillId="0" borderId="0" xfId="54" applyFont="1" applyBorder="1" applyAlignment="1">
      <alignment horizontal="left" vertical="center" wrapText="1" indent="1"/>
      <protection/>
    </xf>
    <xf numFmtId="165" fontId="33" fillId="0" borderId="0" xfId="54" applyNumberFormat="1" applyFont="1" applyFill="1" applyBorder="1" applyAlignment="1" applyProtection="1">
      <alignment horizontal="right" vertical="center"/>
      <protection locked="0"/>
    </xf>
    <xf numFmtId="164" fontId="34" fillId="0" borderId="0" xfId="54" applyNumberFormat="1" applyFont="1" applyBorder="1" applyAlignment="1">
      <alignment horizontal="center" vertical="center"/>
      <protection/>
    </xf>
    <xf numFmtId="0" fontId="31" fillId="0" borderId="0" xfId="54" applyFont="1" applyBorder="1" applyAlignment="1">
      <alignment horizontal="left" vertical="center" wrapText="1" indent="1"/>
      <protection/>
    </xf>
    <xf numFmtId="165" fontId="31" fillId="0" borderId="0" xfId="54" applyNumberFormat="1" applyFont="1" applyFill="1" applyBorder="1" applyAlignment="1" applyProtection="1">
      <alignment horizontal="right" vertical="center"/>
      <protection locked="0"/>
    </xf>
    <xf numFmtId="164" fontId="32" fillId="0" borderId="0" xfId="54" applyNumberFormat="1" applyFont="1" applyFill="1" applyBorder="1" applyAlignment="1">
      <alignment horizontal="center" vertical="center"/>
      <protection/>
    </xf>
    <xf numFmtId="164" fontId="34" fillId="0" borderId="0" xfId="54" applyNumberFormat="1" applyFont="1" applyFill="1" applyBorder="1" applyAlignment="1">
      <alignment horizontal="center" vertical="center"/>
      <protection/>
    </xf>
    <xf numFmtId="0" fontId="31" fillId="0" borderId="0" xfId="54" applyFont="1" applyBorder="1" applyAlignment="1" quotePrefix="1">
      <alignment horizontal="left" vertical="center" wrapText="1" indent="1"/>
      <protection/>
    </xf>
    <xf numFmtId="0" fontId="33" fillId="0" borderId="0" xfId="54" applyFont="1" applyBorder="1" applyAlignment="1" quotePrefix="1">
      <alignment horizontal="left" vertical="center" wrapText="1" indent="1"/>
      <protection/>
    </xf>
    <xf numFmtId="0" fontId="31" fillId="0" borderId="0" xfId="54" applyFont="1" applyFill="1" applyBorder="1" applyAlignment="1" quotePrefix="1">
      <alignment horizontal="left" vertical="center" wrapText="1" indent="1"/>
      <protection/>
    </xf>
    <xf numFmtId="165" fontId="31" fillId="0" borderId="0" xfId="54" applyNumberFormat="1" applyFont="1" applyFill="1" applyBorder="1" applyAlignment="1" applyProtection="1">
      <alignment horizontal="right" vertical="center"/>
      <protection/>
    </xf>
    <xf numFmtId="164" fontId="32" fillId="0" borderId="0" xfId="54" applyNumberFormat="1" applyFont="1" applyBorder="1" applyAlignment="1">
      <alignment horizontal="center" vertical="center"/>
      <protection/>
    </xf>
    <xf numFmtId="0" fontId="33" fillId="0" borderId="0" xfId="54" applyFont="1" applyFill="1" applyBorder="1" applyAlignment="1">
      <alignment horizontal="left" vertical="center" wrapText="1" indent="1"/>
      <protection/>
    </xf>
    <xf numFmtId="165" fontId="33" fillId="0" borderId="0" xfId="54" applyNumberFormat="1" applyFont="1" applyFill="1" applyBorder="1" applyAlignment="1" applyProtection="1">
      <alignment horizontal="right" vertical="center"/>
      <protection/>
    </xf>
    <xf numFmtId="164" fontId="32" fillId="0" borderId="0" xfId="54" applyNumberFormat="1" applyFont="1" applyFill="1" applyBorder="1" applyAlignment="1">
      <alignment horizontal="center" vertical="center"/>
      <protection/>
    </xf>
    <xf numFmtId="0" fontId="33" fillId="0" borderId="0" xfId="54" applyFont="1" applyBorder="1" applyAlignment="1">
      <alignment horizontal="left" vertical="center" wrapText="1" indent="1"/>
      <protection/>
    </xf>
    <xf numFmtId="0" fontId="31" fillId="0" borderId="0" xfId="54" applyFont="1" applyBorder="1" applyAlignment="1">
      <alignment horizontal="left" vertical="center" wrapText="1" indent="1"/>
      <protection/>
    </xf>
    <xf numFmtId="0" fontId="35" fillId="0" borderId="0" xfId="0" applyFont="1" applyAlignment="1" applyProtection="1">
      <alignment vertical="center"/>
      <protection/>
    </xf>
    <xf numFmtId="0" fontId="36" fillId="19" borderId="48" xfId="0" applyFont="1" applyFill="1" applyBorder="1" applyAlignment="1" applyProtection="1">
      <alignment horizontal="center" vertical="center" wrapText="1"/>
      <protection/>
    </xf>
    <xf numFmtId="0" fontId="38" fillId="19" borderId="49" xfId="0" applyFont="1" applyFill="1" applyBorder="1" applyAlignment="1" applyProtection="1">
      <alignment horizontal="center" vertical="center" wrapText="1"/>
      <protection/>
    </xf>
    <xf numFmtId="0" fontId="38" fillId="19" borderId="5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35" fillId="0" borderId="51" xfId="0" applyFont="1" applyBorder="1" applyAlignment="1" applyProtection="1">
      <alignment vertical="center"/>
      <protection/>
    </xf>
    <xf numFmtId="168" fontId="35" fillId="0" borderId="52" xfId="0" applyNumberFormat="1" applyFont="1" applyBorder="1" applyAlignment="1" applyProtection="1">
      <alignment vertical="center"/>
      <protection/>
    </xf>
    <xf numFmtId="169" fontId="35" fillId="0" borderId="53" xfId="0" applyNumberFormat="1" applyFont="1" applyBorder="1" applyAlignment="1" applyProtection="1">
      <alignment horizontal="right" vertical="center"/>
      <protection/>
    </xf>
    <xf numFmtId="0" fontId="35" fillId="0" borderId="54" xfId="0" applyFont="1" applyBorder="1" applyAlignment="1" applyProtection="1">
      <alignment vertical="center"/>
      <protection/>
    </xf>
    <xf numFmtId="168" fontId="35" fillId="0" borderId="55" xfId="0" applyNumberFormat="1" applyFont="1" applyBorder="1" applyAlignment="1" applyProtection="1">
      <alignment vertical="center"/>
      <protection/>
    </xf>
    <xf numFmtId="169" fontId="35" fillId="0" borderId="56" xfId="0" applyNumberFormat="1" applyFont="1" applyBorder="1" applyAlignment="1" applyProtection="1">
      <alignment horizontal="right" vertical="center"/>
      <protection/>
    </xf>
    <xf numFmtId="0" fontId="35" fillId="0" borderId="57" xfId="0" applyFont="1" applyBorder="1" applyAlignment="1" applyProtection="1">
      <alignment vertical="center"/>
      <protection/>
    </xf>
    <xf numFmtId="168" fontId="35" fillId="0" borderId="58" xfId="0" applyNumberFormat="1" applyFont="1" applyBorder="1" applyAlignment="1" applyProtection="1">
      <alignment vertical="center"/>
      <protection/>
    </xf>
    <xf numFmtId="169" fontId="35" fillId="0" borderId="59" xfId="0" applyNumberFormat="1" applyFont="1" applyBorder="1" applyAlignment="1" applyProtection="1">
      <alignment horizontal="right" vertical="center"/>
      <protection/>
    </xf>
    <xf numFmtId="0" fontId="26" fillId="33" borderId="48" xfId="0" applyFont="1" applyFill="1" applyBorder="1" applyAlignment="1" applyProtection="1">
      <alignment vertical="center"/>
      <protection/>
    </xf>
    <xf numFmtId="168" fontId="39" fillId="33" borderId="49" xfId="0" applyNumberFormat="1" applyFont="1" applyFill="1" applyBorder="1" applyAlignment="1" applyProtection="1">
      <alignment vertical="center"/>
      <protection/>
    </xf>
    <xf numFmtId="169" fontId="39" fillId="33" borderId="5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 vertical="center"/>
      <protection/>
    </xf>
    <xf numFmtId="0" fontId="36" fillId="33" borderId="48" xfId="0" applyFont="1" applyFill="1" applyBorder="1" applyAlignment="1" applyProtection="1">
      <alignment vertical="center"/>
      <protection/>
    </xf>
    <xf numFmtId="168" fontId="38" fillId="33" borderId="49" xfId="0" applyNumberFormat="1" applyFont="1" applyFill="1" applyBorder="1" applyAlignment="1" applyProtection="1">
      <alignment vertical="center"/>
      <protection/>
    </xf>
    <xf numFmtId="169" fontId="38" fillId="33" borderId="50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 applyProtection="1">
      <alignment vertical="center"/>
      <protection/>
    </xf>
    <xf numFmtId="0" fontId="35" fillId="0" borderId="60" xfId="0" applyFont="1" applyBorder="1" applyAlignment="1" applyProtection="1">
      <alignment vertical="center"/>
      <protection/>
    </xf>
    <xf numFmtId="168" fontId="35" fillId="0" borderId="61" xfId="0" applyNumberFormat="1" applyFont="1" applyBorder="1" applyAlignment="1" applyProtection="1">
      <alignment vertical="center"/>
      <protection/>
    </xf>
    <xf numFmtId="169" fontId="35" fillId="0" borderId="62" xfId="0" applyNumberFormat="1" applyFont="1" applyBorder="1" applyAlignment="1" applyProtection="1">
      <alignment vertical="center"/>
      <protection/>
    </xf>
    <xf numFmtId="0" fontId="26" fillId="33" borderId="54" xfId="0" applyFont="1" applyFill="1" applyBorder="1" applyAlignment="1" applyProtection="1">
      <alignment vertical="center"/>
      <protection/>
    </xf>
    <xf numFmtId="168" fontId="39" fillId="33" borderId="55" xfId="0" applyNumberFormat="1" applyFont="1" applyFill="1" applyBorder="1" applyAlignment="1" applyProtection="1">
      <alignment vertical="center"/>
      <protection/>
    </xf>
    <xf numFmtId="169" fontId="39" fillId="33" borderId="56" xfId="0" applyNumberFormat="1" applyFont="1" applyFill="1" applyBorder="1" applyAlignment="1" applyProtection="1">
      <alignment horizontal="right" vertical="center"/>
      <protection/>
    </xf>
    <xf numFmtId="0" fontId="36" fillId="33" borderId="63" xfId="0" applyFont="1" applyFill="1" applyBorder="1" applyAlignment="1" applyProtection="1">
      <alignment vertical="center"/>
      <protection/>
    </xf>
    <xf numFmtId="168" fontId="38" fillId="33" borderId="64" xfId="0" applyNumberFormat="1" applyFont="1" applyFill="1" applyBorder="1" applyAlignment="1" applyProtection="1">
      <alignment vertical="center"/>
      <protection/>
    </xf>
    <xf numFmtId="169" fontId="38" fillId="33" borderId="6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8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2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3" fontId="90" fillId="0" borderId="0" xfId="0" applyNumberFormat="1" applyFont="1" applyAlignment="1">
      <alignment/>
    </xf>
    <xf numFmtId="3" fontId="91" fillId="0" borderId="0" xfId="0" applyNumberFormat="1" applyFont="1" applyAlignment="1">
      <alignment/>
    </xf>
    <xf numFmtId="3" fontId="9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4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wrapText="1"/>
    </xf>
    <xf numFmtId="3" fontId="1" fillId="11" borderId="10" xfId="0" applyNumberFormat="1" applyFont="1" applyFill="1" applyBorder="1" applyAlignment="1">
      <alignment horizontal="center"/>
    </xf>
    <xf numFmtId="3" fontId="0" fillId="11" borderId="10" xfId="0" applyNumberFormat="1" applyFont="1" applyFill="1" applyBorder="1" applyAlignment="1">
      <alignment horizontal="center"/>
    </xf>
    <xf numFmtId="3" fontId="93" fillId="0" borderId="0" xfId="0" applyNumberFormat="1" applyFont="1" applyBorder="1" applyAlignment="1">
      <alignment/>
    </xf>
    <xf numFmtId="3" fontId="94" fillId="0" borderId="0" xfId="0" applyNumberFormat="1" applyFont="1" applyBorder="1" applyAlignment="1">
      <alignment/>
    </xf>
    <xf numFmtId="3" fontId="95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0" fontId="30" fillId="0" borderId="0" xfId="54" applyFont="1" applyBorder="1" applyAlignment="1">
      <alignment/>
      <protection/>
    </xf>
    <xf numFmtId="0" fontId="30" fillId="0" borderId="12" xfId="54" applyFont="1" applyBorder="1" applyAlignment="1">
      <alignment/>
      <protection/>
    </xf>
    <xf numFmtId="0" fontId="31" fillId="0" borderId="0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31" fillId="9" borderId="10" xfId="54" applyFont="1" applyFill="1" applyBorder="1" applyAlignment="1">
      <alignment horizontal="left" vertical="center" wrapText="1" inden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3" fillId="0" borderId="10" xfId="54" applyFont="1" applyFill="1" applyBorder="1" applyAlignment="1">
      <alignment horizontal="left" vertical="center" wrapText="1" indent="1"/>
      <protection/>
    </xf>
    <xf numFmtId="165" fontId="33" fillId="0" borderId="10" xfId="54" applyNumberFormat="1" applyFont="1" applyFill="1" applyBorder="1" applyAlignment="1" applyProtection="1">
      <alignment horizontal="right" vertical="center"/>
      <protection/>
    </xf>
    <xf numFmtId="0" fontId="0" fillId="0" borderId="10" xfId="54" applyFont="1" applyFill="1" applyBorder="1" applyAlignment="1">
      <alignment vertical="center"/>
      <protection/>
    </xf>
    <xf numFmtId="165" fontId="1" fillId="0" borderId="10" xfId="54" applyNumberFormat="1" applyFont="1" applyFill="1" applyBorder="1" applyAlignment="1">
      <alignment vertical="center"/>
      <protection/>
    </xf>
    <xf numFmtId="164" fontId="32" fillId="0" borderId="10" xfId="54" applyNumberFormat="1" applyFont="1" applyFill="1" applyBorder="1" applyAlignment="1">
      <alignment horizontal="center" vertical="center"/>
      <protection/>
    </xf>
    <xf numFmtId="0" fontId="33" fillId="0" borderId="10" xfId="54" applyFont="1" applyBorder="1" applyAlignment="1">
      <alignment horizontal="left" vertical="center" wrapText="1" indent="1"/>
      <protection/>
    </xf>
    <xf numFmtId="165" fontId="33" fillId="0" borderId="10" xfId="54" applyNumberFormat="1" applyFont="1" applyFill="1" applyBorder="1" applyAlignment="1" applyProtection="1">
      <alignment horizontal="right" vertical="center"/>
      <protection locked="0"/>
    </xf>
    <xf numFmtId="0" fontId="0" fillId="0" borderId="10" xfId="54" applyBorder="1" applyAlignment="1">
      <alignment vertical="center"/>
      <protection/>
    </xf>
    <xf numFmtId="164" fontId="32" fillId="0" borderId="10" xfId="54" applyNumberFormat="1" applyFont="1" applyBorder="1" applyAlignment="1">
      <alignment horizontal="center" vertical="center"/>
      <protection/>
    </xf>
    <xf numFmtId="164" fontId="34" fillId="0" borderId="10" xfId="54" applyNumberFormat="1" applyFont="1" applyBorder="1" applyAlignment="1">
      <alignment horizontal="center" vertical="center"/>
      <protection/>
    </xf>
    <xf numFmtId="165" fontId="33" fillId="0" borderId="10" xfId="54" applyNumberFormat="1" applyFont="1" applyFill="1" applyBorder="1" applyAlignment="1" applyProtection="1">
      <alignment horizontal="right" vertical="center"/>
      <protection locked="0"/>
    </xf>
    <xf numFmtId="3" fontId="0" fillId="0" borderId="10" xfId="54" applyNumberFormat="1" applyFont="1" applyBorder="1" applyAlignment="1">
      <alignment vertical="center"/>
      <protection/>
    </xf>
    <xf numFmtId="0" fontId="1" fillId="0" borderId="10" xfId="54" applyFont="1" applyBorder="1" applyAlignment="1">
      <alignment vertical="center"/>
      <protection/>
    </xf>
    <xf numFmtId="0" fontId="0" fillId="0" borderId="10" xfId="54" applyFont="1" applyBorder="1" applyAlignment="1">
      <alignment vertical="center"/>
      <protection/>
    </xf>
    <xf numFmtId="165" fontId="25" fillId="0" borderId="10" xfId="54" applyNumberFormat="1" applyFont="1" applyFill="1" applyBorder="1" applyAlignment="1" applyProtection="1">
      <alignment horizontal="right" vertical="center"/>
      <protection locked="0"/>
    </xf>
    <xf numFmtId="164" fontId="34" fillId="0" borderId="10" xfId="54" applyNumberFormat="1" applyFont="1" applyBorder="1" applyAlignment="1">
      <alignment vertical="center"/>
      <protection/>
    </xf>
    <xf numFmtId="3" fontId="0" fillId="0" borderId="10" xfId="54" applyNumberFormat="1" applyBorder="1">
      <alignment/>
      <protection/>
    </xf>
    <xf numFmtId="3" fontId="1" fillId="0" borderId="10" xfId="54" applyNumberFormat="1" applyFont="1" applyBorder="1">
      <alignment/>
      <protection/>
    </xf>
    <xf numFmtId="166" fontId="0" fillId="0" borderId="0" xfId="0" applyNumberFormat="1" applyAlignment="1">
      <alignment horizontal="left" vertical="center" wrapText="1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166" fontId="1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/>
    </xf>
    <xf numFmtId="166" fontId="43" fillId="19" borderId="66" xfId="0" applyNumberFormat="1" applyFont="1" applyFill="1" applyBorder="1" applyAlignment="1">
      <alignment horizontal="centerContinuous" vertical="center"/>
    </xf>
    <xf numFmtId="166" fontId="43" fillId="19" borderId="67" xfId="0" applyNumberFormat="1" applyFont="1" applyFill="1" applyBorder="1" applyAlignment="1">
      <alignment horizontal="centerContinuous" vertical="center"/>
    </xf>
    <xf numFmtId="166" fontId="43" fillId="19" borderId="68" xfId="0" applyNumberFormat="1" applyFont="1" applyFill="1" applyBorder="1" applyAlignment="1">
      <alignment horizontal="centerContinuous" vertical="center"/>
    </xf>
    <xf numFmtId="166" fontId="43" fillId="19" borderId="69" xfId="0" applyNumberFormat="1" applyFont="1" applyFill="1" applyBorder="1" applyAlignment="1">
      <alignment horizontal="center" vertical="center"/>
    </xf>
    <xf numFmtId="166" fontId="38" fillId="0" borderId="0" xfId="0" applyNumberFormat="1" applyFont="1" applyAlignment="1">
      <alignment vertical="center"/>
    </xf>
    <xf numFmtId="166" fontId="43" fillId="19" borderId="70" xfId="0" applyNumberFormat="1" applyFont="1" applyFill="1" applyBorder="1" applyAlignment="1">
      <alignment horizontal="center" vertical="center"/>
    </xf>
    <xf numFmtId="166" fontId="43" fillId="19" borderId="71" xfId="0" applyNumberFormat="1" applyFont="1" applyFill="1" applyBorder="1" applyAlignment="1">
      <alignment horizontal="center" vertical="center"/>
    </xf>
    <xf numFmtId="166" fontId="43" fillId="19" borderId="39" xfId="0" applyNumberFormat="1" applyFont="1" applyFill="1" applyBorder="1" applyAlignment="1">
      <alignment horizontal="center" vertical="center" wrapText="1"/>
    </xf>
    <xf numFmtId="166" fontId="43" fillId="19" borderId="72" xfId="0" applyNumberFormat="1" applyFont="1" applyFill="1" applyBorder="1" applyAlignment="1">
      <alignment horizontal="center" vertical="center"/>
    </xf>
    <xf numFmtId="166" fontId="38" fillId="0" borderId="0" xfId="0" applyNumberFormat="1" applyFont="1" applyAlignment="1">
      <alignment horizontal="center" vertical="center"/>
    </xf>
    <xf numFmtId="166" fontId="31" fillId="0" borderId="73" xfId="0" applyNumberFormat="1" applyFont="1" applyBorder="1" applyAlignment="1">
      <alignment horizontal="center" vertical="center" wrapText="1"/>
    </xf>
    <xf numFmtId="166" fontId="31" fillId="0" borderId="24" xfId="0" applyNumberFormat="1" applyFont="1" applyBorder="1" applyAlignment="1">
      <alignment horizontal="center" vertical="center" wrapText="1"/>
    </xf>
    <xf numFmtId="166" fontId="31" fillId="0" borderId="74" xfId="0" applyNumberFormat="1" applyFont="1" applyBorder="1" applyAlignment="1">
      <alignment horizontal="center" vertical="center" wrapText="1"/>
    </xf>
    <xf numFmtId="166" fontId="31" fillId="0" borderId="75" xfId="0" applyNumberFormat="1" applyFont="1" applyBorder="1" applyAlignment="1">
      <alignment horizontal="center" vertical="center" wrapText="1"/>
    </xf>
    <xf numFmtId="166" fontId="38" fillId="0" borderId="0" xfId="0" applyNumberFormat="1" applyFont="1" applyAlignment="1">
      <alignment horizontal="center" vertical="center" wrapText="1"/>
    </xf>
    <xf numFmtId="166" fontId="43" fillId="0" borderId="76" xfId="0" applyNumberFormat="1" applyFont="1" applyBorder="1" applyAlignment="1">
      <alignment horizontal="center" vertical="center" wrapText="1"/>
    </xf>
    <xf numFmtId="166" fontId="31" fillId="0" borderId="21" xfId="0" applyNumberFormat="1" applyFont="1" applyBorder="1" applyAlignment="1">
      <alignment horizontal="left" vertical="center" wrapText="1" indent="1"/>
    </xf>
    <xf numFmtId="1" fontId="33" fillId="35" borderId="21" xfId="0" applyNumberFormat="1" applyFont="1" applyFill="1" applyBorder="1" applyAlignment="1" applyProtection="1">
      <alignment vertical="center" wrapText="1"/>
      <protection/>
    </xf>
    <xf numFmtId="166" fontId="33" fillId="33" borderId="21" xfId="0" applyNumberFormat="1" applyFont="1" applyFill="1" applyBorder="1" applyAlignment="1" applyProtection="1">
      <alignment vertical="center" wrapText="1"/>
      <protection/>
    </xf>
    <xf numFmtId="166" fontId="33" fillId="33" borderId="77" xfId="0" applyNumberFormat="1" applyFont="1" applyFill="1" applyBorder="1" applyAlignment="1">
      <alignment vertical="center" wrapText="1"/>
    </xf>
    <xf numFmtId="166" fontId="43" fillId="0" borderId="32" xfId="0" applyNumberFormat="1" applyFont="1" applyBorder="1" applyAlignment="1">
      <alignment horizontal="center" vertical="center" wrapText="1"/>
    </xf>
    <xf numFmtId="166" fontId="33" fillId="0" borderId="10" xfId="0" applyNumberFormat="1" applyFont="1" applyBorder="1" applyAlignment="1" applyProtection="1">
      <alignment horizontal="left" vertical="center" wrapText="1" indent="1"/>
      <protection locked="0"/>
    </xf>
    <xf numFmtId="1" fontId="33" fillId="0" borderId="10" xfId="0" applyNumberFormat="1" applyFont="1" applyBorder="1" applyAlignment="1" applyProtection="1">
      <alignment vertical="center" wrapText="1"/>
      <protection locked="0"/>
    </xf>
    <xf numFmtId="166" fontId="33" fillId="0" borderId="10" xfId="0" applyNumberFormat="1" applyFont="1" applyBorder="1" applyAlignment="1" applyProtection="1">
      <alignment vertical="center" wrapText="1"/>
      <protection locked="0"/>
    </xf>
    <xf numFmtId="166" fontId="33" fillId="0" borderId="78" xfId="0" applyNumberFormat="1" applyFont="1" applyBorder="1" applyAlignment="1" applyProtection="1">
      <alignment vertical="center" wrapText="1"/>
      <protection locked="0"/>
    </xf>
    <xf numFmtId="166" fontId="33" fillId="33" borderId="79" xfId="0" applyNumberFormat="1" applyFont="1" applyFill="1" applyBorder="1" applyAlignment="1">
      <alignment vertical="center" wrapText="1"/>
    </xf>
    <xf numFmtId="166" fontId="31" fillId="0" borderId="10" xfId="0" applyNumberFormat="1" applyFont="1" applyBorder="1" applyAlignment="1" applyProtection="1">
      <alignment horizontal="left" vertical="center" wrapText="1" indent="1"/>
      <protection/>
    </xf>
    <xf numFmtId="1" fontId="33" fillId="35" borderId="10" xfId="0" applyNumberFormat="1" applyFont="1" applyFill="1" applyBorder="1" applyAlignment="1" applyProtection="1">
      <alignment vertical="center" wrapText="1"/>
      <protection/>
    </xf>
    <xf numFmtId="166" fontId="33" fillId="33" borderId="10" xfId="0" applyNumberFormat="1" applyFont="1" applyFill="1" applyBorder="1" applyAlignment="1" applyProtection="1">
      <alignment vertical="center" wrapText="1"/>
      <protection/>
    </xf>
    <xf numFmtId="166" fontId="33" fillId="33" borderId="78" xfId="0" applyNumberFormat="1" applyFont="1" applyFill="1" applyBorder="1" applyAlignment="1" applyProtection="1">
      <alignment vertical="center" wrapText="1"/>
      <protection/>
    </xf>
    <xf numFmtId="166" fontId="31" fillId="0" borderId="24" xfId="0" applyNumberFormat="1" applyFont="1" applyBorder="1" applyAlignment="1">
      <alignment horizontal="left" vertical="center" wrapText="1" indent="1"/>
    </xf>
    <xf numFmtId="1" fontId="33" fillId="35" borderId="74" xfId="0" applyNumberFormat="1" applyFont="1" applyFill="1" applyBorder="1" applyAlignment="1" applyProtection="1">
      <alignment vertical="center" wrapText="1"/>
      <protection/>
    </xf>
    <xf numFmtId="166" fontId="31" fillId="33" borderId="24" xfId="0" applyNumberFormat="1" applyFont="1" applyFill="1" applyBorder="1" applyAlignment="1" applyProtection="1">
      <alignment vertical="center" wrapText="1"/>
      <protection/>
    </xf>
    <xf numFmtId="166" fontId="31" fillId="33" borderId="74" xfId="0" applyNumberFormat="1" applyFont="1" applyFill="1" applyBorder="1" applyAlignment="1" applyProtection="1">
      <alignment vertical="center" wrapText="1"/>
      <protection/>
    </xf>
    <xf numFmtId="166" fontId="31" fillId="33" borderId="80" xfId="0" applyNumberFormat="1" applyFont="1" applyFill="1" applyBorder="1" applyAlignment="1">
      <alignment vertical="center" wrapText="1"/>
    </xf>
    <xf numFmtId="166" fontId="30" fillId="0" borderId="0" xfId="0" applyNumberFormat="1" applyFont="1" applyAlignment="1">
      <alignment horizontal="right" vertical="center"/>
    </xf>
    <xf numFmtId="166" fontId="43" fillId="19" borderId="45" xfId="0" applyNumberFormat="1" applyFont="1" applyFill="1" applyBorder="1" applyAlignment="1">
      <alignment horizontal="center" vertical="center" wrapText="1"/>
    </xf>
    <xf numFmtId="166" fontId="31" fillId="0" borderId="81" xfId="0" applyNumberFormat="1" applyFont="1" applyBorder="1" applyAlignment="1">
      <alignment horizontal="center" vertical="center" wrapText="1"/>
    </xf>
    <xf numFmtId="166" fontId="31" fillId="0" borderId="17" xfId="0" applyNumberFormat="1" applyFont="1" applyBorder="1" applyAlignment="1">
      <alignment horizontal="center" vertical="center" wrapText="1"/>
    </xf>
    <xf numFmtId="166" fontId="31" fillId="0" borderId="82" xfId="0" applyNumberFormat="1" applyFont="1" applyBorder="1" applyAlignment="1">
      <alignment horizontal="center" vertical="center" wrapText="1"/>
    </xf>
    <xf numFmtId="166" fontId="31" fillId="0" borderId="44" xfId="0" applyNumberFormat="1" applyFont="1" applyBorder="1" applyAlignment="1">
      <alignment horizontal="center" vertical="center" wrapText="1"/>
    </xf>
    <xf numFmtId="166" fontId="43" fillId="0" borderId="10" xfId="0" applyNumberFormat="1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left" vertical="center" wrapText="1" indent="1"/>
    </xf>
    <xf numFmtId="166" fontId="31" fillId="0" borderId="83" xfId="0" applyNumberFormat="1" applyFont="1" applyBorder="1" applyAlignment="1">
      <alignment horizontal="center" vertical="center" wrapText="1"/>
    </xf>
    <xf numFmtId="166" fontId="43" fillId="19" borderId="10" xfId="0" applyNumberFormat="1" applyFont="1" applyFill="1" applyBorder="1" applyAlignment="1">
      <alignment horizontal="center" vertical="center"/>
    </xf>
    <xf numFmtId="0" fontId="30" fillId="0" borderId="84" xfId="54" applyFont="1" applyBorder="1" applyAlignment="1">
      <alignment/>
      <protection/>
    </xf>
    <xf numFmtId="164" fontId="32" fillId="0" borderId="19" xfId="54" applyNumberFormat="1" applyFont="1" applyBorder="1" applyAlignment="1">
      <alignment horizontal="center" vertical="center" wrapText="1"/>
      <protection/>
    </xf>
    <xf numFmtId="0" fontId="33" fillId="0" borderId="20" xfId="54" applyFont="1" applyBorder="1" applyAlignment="1">
      <alignment horizontal="left" vertical="center" wrapText="1"/>
      <protection/>
    </xf>
    <xf numFmtId="3" fontId="33" fillId="0" borderId="21" xfId="54" applyNumberFormat="1" applyFont="1" applyBorder="1" applyAlignment="1" applyProtection="1">
      <alignment vertical="center" wrapText="1"/>
      <protection locked="0"/>
    </xf>
    <xf numFmtId="0" fontId="0" fillId="0" borderId="0" xfId="54" applyFont="1" applyAlignment="1">
      <alignment vertical="center" wrapText="1"/>
      <protection/>
    </xf>
    <xf numFmtId="0" fontId="33" fillId="0" borderId="27" xfId="54" applyFont="1" applyBorder="1" applyAlignment="1">
      <alignment horizontal="left" vertical="center" wrapText="1"/>
      <protection/>
    </xf>
    <xf numFmtId="0" fontId="33" fillId="0" borderId="10" xfId="54" applyFont="1" applyBorder="1" applyAlignment="1">
      <alignment horizontal="left" vertical="center" wrapText="1"/>
      <protection/>
    </xf>
    <xf numFmtId="0" fontId="33" fillId="0" borderId="30" xfId="54" applyFont="1" applyBorder="1" applyAlignment="1">
      <alignment horizontal="left" vertical="center" wrapText="1"/>
      <protection/>
    </xf>
    <xf numFmtId="0" fontId="33" fillId="0" borderId="44" xfId="54" applyFont="1" applyBorder="1" applyAlignment="1">
      <alignment horizontal="left" vertical="center" wrapText="1" indent="1"/>
      <protection/>
    </xf>
    <xf numFmtId="0" fontId="31" fillId="0" borderId="10" xfId="54" applyFont="1" applyBorder="1" applyAlignment="1">
      <alignment horizontal="left" vertical="center" wrapText="1" indent="1"/>
      <protection/>
    </xf>
    <xf numFmtId="167" fontId="31" fillId="0" borderId="10" xfId="54" applyNumberFormat="1" applyFont="1" applyFill="1" applyBorder="1" applyAlignment="1" applyProtection="1">
      <alignment horizontal="right" vertical="center"/>
      <protection locked="0"/>
    </xf>
    <xf numFmtId="1" fontId="33" fillId="0" borderId="10" xfId="0" applyNumberFormat="1" applyFont="1" applyBorder="1" applyAlignment="1" applyProtection="1">
      <alignment horizontal="center" vertical="center" wrapText="1"/>
      <protection locked="0"/>
    </xf>
    <xf numFmtId="166" fontId="33" fillId="0" borderId="10" xfId="0" applyNumberFormat="1" applyFont="1" applyFill="1" applyBorder="1" applyAlignment="1" applyProtection="1">
      <alignment vertical="center" wrapText="1"/>
      <protection/>
    </xf>
    <xf numFmtId="166" fontId="43" fillId="19" borderId="85" xfId="0" applyNumberFormat="1" applyFont="1" applyFill="1" applyBorder="1" applyAlignment="1">
      <alignment horizontal="center" vertical="center" wrapText="1"/>
    </xf>
    <xf numFmtId="166" fontId="31" fillId="0" borderId="85" xfId="0" applyNumberFormat="1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" fillId="9" borderId="44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26" fillId="0" borderId="0" xfId="54" applyFont="1" applyFill="1" applyAlignment="1" applyProtection="1">
      <alignment horizontal="center" vertical="center"/>
      <protection locked="0"/>
    </xf>
    <xf numFmtId="0" fontId="28" fillId="0" borderId="0" xfId="54" applyFont="1" applyAlignment="1">
      <alignment horizontal="center"/>
      <protection/>
    </xf>
    <xf numFmtId="0" fontId="28" fillId="0" borderId="0" xfId="54" applyFont="1" applyAlignment="1" applyProtection="1">
      <alignment horizontal="center" vertical="center"/>
      <protection locked="0"/>
    </xf>
    <xf numFmtId="0" fontId="30" fillId="0" borderId="0" xfId="54" applyFont="1" applyBorder="1" applyAlignment="1">
      <alignment horizontal="right"/>
      <protection/>
    </xf>
    <xf numFmtId="0" fontId="30" fillId="0" borderId="84" xfId="54" applyFont="1" applyBorder="1" applyAlignment="1">
      <alignment horizontal="right"/>
      <protection/>
    </xf>
    <xf numFmtId="0" fontId="36" fillId="0" borderId="0" xfId="0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1" fillId="19" borderId="78" xfId="0" applyFont="1" applyFill="1" applyBorder="1" applyAlignment="1">
      <alignment horizontal="center"/>
    </xf>
    <xf numFmtId="0" fontId="1" fillId="19" borderId="47" xfId="0" applyFont="1" applyFill="1" applyBorder="1" applyAlignment="1">
      <alignment horizontal="center"/>
    </xf>
    <xf numFmtId="0" fontId="1" fillId="19" borderId="78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47" xfId="0" applyFont="1" applyFill="1" applyBorder="1" applyAlignment="1">
      <alignment horizontal="center" vertical="center"/>
    </xf>
    <xf numFmtId="0" fontId="0" fillId="19" borderId="78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47" xfId="0" applyFill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19" borderId="44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1" fillId="11" borderId="44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vertical="top" wrapText="1"/>
    </xf>
    <xf numFmtId="3" fontId="1" fillId="11" borderId="78" xfId="0" applyNumberFormat="1" applyFont="1" applyFill="1" applyBorder="1" applyAlignment="1">
      <alignment horizontal="center"/>
    </xf>
    <xf numFmtId="3" fontId="1" fillId="11" borderId="47" xfId="0" applyNumberFormat="1" applyFont="1" applyFill="1" applyBorder="1" applyAlignment="1">
      <alignment horizontal="center"/>
    </xf>
    <xf numFmtId="3" fontId="1" fillId="11" borderId="10" xfId="0" applyNumberFormat="1" applyFont="1" applyFill="1" applyBorder="1" applyAlignment="1">
      <alignment horizontal="center"/>
    </xf>
    <xf numFmtId="3" fontId="97" fillId="0" borderId="0" xfId="0" applyNumberFormat="1" applyFont="1" applyBorder="1" applyAlignment="1">
      <alignment horizontal="center" vertical="center"/>
    </xf>
    <xf numFmtId="3" fontId="98" fillId="0" borderId="0" xfId="0" applyNumberFormat="1" applyFont="1" applyBorder="1" applyAlignment="1">
      <alignment horizontal="center" vertical="center"/>
    </xf>
    <xf numFmtId="164" fontId="43" fillId="0" borderId="10" xfId="54" applyNumberFormat="1" applyFont="1" applyBorder="1" applyAlignment="1">
      <alignment horizontal="left" vertical="center"/>
      <protection/>
    </xf>
    <xf numFmtId="164" fontId="43" fillId="0" borderId="10" xfId="54" applyNumberFormat="1" applyFont="1" applyBorder="1" applyAlignment="1">
      <alignment horizontal="left" vertical="center"/>
      <protection/>
    </xf>
    <xf numFmtId="164" fontId="34" fillId="9" borderId="10" xfId="54" applyNumberFormat="1" applyFont="1" applyFill="1" applyBorder="1" applyAlignment="1">
      <alignment horizontal="center" vertical="center" wrapText="1"/>
      <protection/>
    </xf>
    <xf numFmtId="0" fontId="31" fillId="9" borderId="10" xfId="54" applyFont="1" applyFill="1" applyBorder="1" applyAlignment="1">
      <alignment horizontal="center" vertical="center" wrapText="1"/>
      <protection/>
    </xf>
    <xf numFmtId="165" fontId="31" fillId="9" borderId="10" xfId="54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166" fontId="43" fillId="19" borderId="15" xfId="0" applyNumberFormat="1" applyFont="1" applyFill="1" applyBorder="1" applyAlignment="1">
      <alignment horizontal="center" vertical="center" wrapText="1"/>
    </xf>
    <xf numFmtId="166" fontId="43" fillId="19" borderId="40" xfId="0" applyNumberFormat="1" applyFont="1" applyFill="1" applyBorder="1" applyAlignment="1">
      <alignment horizontal="center" vertical="center" wrapText="1"/>
    </xf>
    <xf numFmtId="166" fontId="43" fillId="19" borderId="17" xfId="0" applyNumberFormat="1" applyFont="1" applyFill="1" applyBorder="1" applyAlignment="1">
      <alignment horizontal="center" vertical="center" wrapText="1"/>
    </xf>
    <xf numFmtId="166" fontId="43" fillId="19" borderId="86" xfId="0" applyNumberFormat="1" applyFont="1" applyFill="1" applyBorder="1" applyAlignment="1">
      <alignment horizontal="center" vertical="center"/>
    </xf>
    <xf numFmtId="166" fontId="43" fillId="19" borderId="86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Alignment="1">
      <alignment horizontal="center" vertical="center" wrapText="1"/>
    </xf>
    <xf numFmtId="166" fontId="43" fillId="19" borderId="82" xfId="0" applyNumberFormat="1" applyFont="1" applyFill="1" applyBorder="1" applyAlignment="1">
      <alignment horizontal="center" vertical="center"/>
    </xf>
    <xf numFmtId="166" fontId="43" fillId="19" borderId="87" xfId="0" applyNumberFormat="1" applyFont="1" applyFill="1" applyBorder="1" applyAlignment="1">
      <alignment horizontal="center" vertical="center"/>
    </xf>
    <xf numFmtId="166" fontId="43" fillId="19" borderId="16" xfId="0" applyNumberFormat="1" applyFont="1" applyFill="1" applyBorder="1" applyAlignment="1">
      <alignment horizontal="center" vertical="center"/>
    </xf>
    <xf numFmtId="166" fontId="43" fillId="19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int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&#246;vej\H&#214;VEJ\K&#214;LTS&#201;GVET&#201;S_2012\M&#211;DOS&#205;T&#193;S_III\H&#214;VEJ_KLTSV_2012_M&#211;DOS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680002-1; 841112-1; 841383-6"/>
      <sheetName val="811000-1; 813000-1"/>
      <sheetName val="841126-1"/>
      <sheetName val="841126-6; 841402-1; 841402-5"/>
      <sheetName val="841403-1"/>
      <sheetName val="841403-5; 841403-6"/>
      <sheetName val="841901-9"/>
      <sheetName val="841906-9; 842543-1"/>
      <sheetName val="851011-6; 852021-6;  862101-1"/>
      <sheetName val="882111-1; 882113-1; 882114-1"/>
      <sheetName val="882117-1,6; 882122-1; 882123-1"/>
      <sheetName val="882129-1,6; 882202-1; 889942-5"/>
      <sheetName val="889102-1"/>
      <sheetName val="889928-1;889928-5"/>
      <sheetName val="890441-1,6; 890442-1,6"/>
      <sheetName val="910123-1,6"/>
      <sheetName val="910501-1 "/>
      <sheetName val="910502-1"/>
      <sheetName val="949900-1; 960302-1 "/>
      <sheetName val="Szakf.nélk.pénzf."/>
    </sheetNames>
    <sheetDataSet>
      <sheetData sheetId="1">
        <row r="12">
          <cell r="H12">
            <v>325</v>
          </cell>
          <cell r="I12">
            <v>0</v>
          </cell>
          <cell r="J12">
            <v>0</v>
          </cell>
          <cell r="K12">
            <v>136</v>
          </cell>
          <cell r="L12">
            <v>461</v>
          </cell>
          <cell r="M12">
            <v>461</v>
          </cell>
        </row>
        <row r="34">
          <cell r="H34">
            <v>3684</v>
          </cell>
          <cell r="I34">
            <v>0</v>
          </cell>
          <cell r="J34">
            <v>0</v>
          </cell>
          <cell r="K34">
            <v>0</v>
          </cell>
          <cell r="L34">
            <v>3684</v>
          </cell>
          <cell r="M34">
            <v>3678</v>
          </cell>
        </row>
        <row r="51">
          <cell r="H51">
            <v>0</v>
          </cell>
          <cell r="I51">
            <v>1492</v>
          </cell>
          <cell r="J51">
            <v>0</v>
          </cell>
          <cell r="K51">
            <v>0</v>
          </cell>
          <cell r="L51">
            <v>1492</v>
          </cell>
          <cell r="M51">
            <v>1492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250</v>
          </cell>
          <cell r="L68">
            <v>250</v>
          </cell>
          <cell r="M68">
            <v>250</v>
          </cell>
        </row>
      </sheetData>
      <sheetData sheetId="2">
        <row r="19">
          <cell r="H19">
            <v>0</v>
          </cell>
          <cell r="I19">
            <v>56</v>
          </cell>
          <cell r="J19">
            <v>0</v>
          </cell>
          <cell r="K19">
            <v>2</v>
          </cell>
          <cell r="L19">
            <v>58</v>
          </cell>
          <cell r="M19">
            <v>58</v>
          </cell>
        </row>
        <row r="50">
          <cell r="H50">
            <v>0</v>
          </cell>
          <cell r="I50">
            <v>731</v>
          </cell>
          <cell r="J50">
            <v>0</v>
          </cell>
          <cell r="K50">
            <v>-50</v>
          </cell>
          <cell r="L50">
            <v>681</v>
          </cell>
          <cell r="M50">
            <v>649</v>
          </cell>
        </row>
      </sheetData>
      <sheetData sheetId="3">
        <row r="50">
          <cell r="H50">
            <v>8726</v>
          </cell>
          <cell r="I50">
            <v>-8726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67">
          <cell r="H67">
            <v>1726</v>
          </cell>
          <cell r="I67">
            <v>-1726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4">
        <row r="12">
          <cell r="H12">
            <v>4550</v>
          </cell>
          <cell r="I12">
            <v>-4550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23">
          <cell r="H23">
            <v>1</v>
          </cell>
          <cell r="I23">
            <v>-1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42">
          <cell r="H42">
            <v>1074</v>
          </cell>
          <cell r="I42">
            <v>-350</v>
          </cell>
          <cell r="J42">
            <v>0</v>
          </cell>
          <cell r="K42">
            <v>15</v>
          </cell>
          <cell r="L42">
            <v>739</v>
          </cell>
          <cell r="M42">
            <v>737</v>
          </cell>
        </row>
        <row r="58">
          <cell r="H58">
            <v>0</v>
          </cell>
          <cell r="I58">
            <v>350</v>
          </cell>
          <cell r="J58">
            <v>0</v>
          </cell>
          <cell r="K58">
            <v>-50</v>
          </cell>
          <cell r="L58">
            <v>300</v>
          </cell>
          <cell r="M58">
            <v>292</v>
          </cell>
        </row>
      </sheetData>
      <sheetData sheetId="5">
        <row r="57">
          <cell r="H57">
            <v>2350</v>
          </cell>
          <cell r="I57">
            <v>5691</v>
          </cell>
          <cell r="J57">
            <v>985</v>
          </cell>
          <cell r="K57">
            <v>6705</v>
          </cell>
          <cell r="L57">
            <v>15731</v>
          </cell>
          <cell r="M57">
            <v>6318</v>
          </cell>
        </row>
        <row r="76">
          <cell r="H76">
            <v>1492</v>
          </cell>
          <cell r="I76">
            <v>5614</v>
          </cell>
          <cell r="J76">
            <v>5</v>
          </cell>
          <cell r="K76">
            <v>-15</v>
          </cell>
          <cell r="L76">
            <v>7096</v>
          </cell>
          <cell r="M76">
            <v>7092</v>
          </cell>
        </row>
      </sheetData>
      <sheetData sheetId="6">
        <row r="15">
          <cell r="H15">
            <v>0</v>
          </cell>
          <cell r="I15">
            <v>1866</v>
          </cell>
          <cell r="J15">
            <v>0</v>
          </cell>
          <cell r="K15">
            <v>-33</v>
          </cell>
          <cell r="L15">
            <v>1833</v>
          </cell>
          <cell r="M15">
            <v>1831</v>
          </cell>
        </row>
        <row r="28">
          <cell r="H28">
            <v>0</v>
          </cell>
          <cell r="I28">
            <v>300</v>
          </cell>
          <cell r="J28">
            <v>0</v>
          </cell>
          <cell r="K28">
            <v>40</v>
          </cell>
          <cell r="L28">
            <v>340</v>
          </cell>
          <cell r="M28">
            <v>340</v>
          </cell>
        </row>
        <row r="49">
          <cell r="H49">
            <v>0</v>
          </cell>
          <cell r="I49">
            <v>4716</v>
          </cell>
          <cell r="J49">
            <v>124</v>
          </cell>
          <cell r="K49">
            <v>-51</v>
          </cell>
          <cell r="L49">
            <v>4789</v>
          </cell>
          <cell r="M49">
            <v>4455</v>
          </cell>
        </row>
        <row r="59">
          <cell r="H59">
            <v>0</v>
          </cell>
          <cell r="I59">
            <v>1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</row>
      </sheetData>
      <sheetData sheetId="7">
        <row r="26">
          <cell r="H26">
            <v>27704</v>
          </cell>
          <cell r="I26">
            <v>-1094</v>
          </cell>
          <cell r="J26">
            <v>782</v>
          </cell>
          <cell r="K26">
            <v>6188</v>
          </cell>
          <cell r="L26">
            <v>33579</v>
          </cell>
          <cell r="M26">
            <v>33509</v>
          </cell>
        </row>
      </sheetData>
      <sheetData sheetId="8">
        <row r="17">
          <cell r="H17">
            <v>9173</v>
          </cell>
          <cell r="I17">
            <v>0</v>
          </cell>
          <cell r="J17">
            <v>0</v>
          </cell>
          <cell r="K17">
            <v>1490</v>
          </cell>
          <cell r="L17">
            <v>10663</v>
          </cell>
          <cell r="M17">
            <v>10663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46"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200</v>
          </cell>
          <cell r="M46">
            <v>0</v>
          </cell>
        </row>
      </sheetData>
      <sheetData sheetId="9">
        <row r="12">
          <cell r="H12">
            <v>400</v>
          </cell>
          <cell r="I12">
            <v>0</v>
          </cell>
          <cell r="J12">
            <v>0</v>
          </cell>
          <cell r="K12">
            <v>-165</v>
          </cell>
          <cell r="L12">
            <v>235</v>
          </cell>
          <cell r="M12">
            <v>234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41">
          <cell r="H41">
            <v>0</v>
          </cell>
          <cell r="I41">
            <v>0</v>
          </cell>
          <cell r="J41">
            <v>130</v>
          </cell>
          <cell r="K41">
            <v>-66</v>
          </cell>
          <cell r="L41">
            <v>64</v>
          </cell>
          <cell r="M41">
            <v>64</v>
          </cell>
        </row>
        <row r="64">
          <cell r="H64">
            <v>127</v>
          </cell>
          <cell r="I64">
            <v>20</v>
          </cell>
          <cell r="J64">
            <v>0</v>
          </cell>
          <cell r="K64">
            <v>0</v>
          </cell>
          <cell r="L64">
            <v>147</v>
          </cell>
          <cell r="M64">
            <v>113</v>
          </cell>
        </row>
      </sheetData>
      <sheetData sheetId="10">
        <row r="14">
          <cell r="H14">
            <v>820</v>
          </cell>
          <cell r="I14">
            <v>-320</v>
          </cell>
          <cell r="J14">
            <v>-150</v>
          </cell>
          <cell r="K14">
            <v>-50</v>
          </cell>
          <cell r="L14">
            <v>300</v>
          </cell>
          <cell r="M14">
            <v>298</v>
          </cell>
        </row>
        <row r="34">
          <cell r="H34">
            <v>250</v>
          </cell>
          <cell r="I34">
            <v>100</v>
          </cell>
          <cell r="J34">
            <v>0</v>
          </cell>
          <cell r="K34">
            <v>-25</v>
          </cell>
          <cell r="L34">
            <v>325</v>
          </cell>
          <cell r="M34">
            <v>319</v>
          </cell>
        </row>
        <row r="51">
          <cell r="H51">
            <v>2</v>
          </cell>
          <cell r="I51">
            <v>0</v>
          </cell>
          <cell r="J51">
            <v>0</v>
          </cell>
          <cell r="K51">
            <v>0</v>
          </cell>
          <cell r="L51">
            <v>2</v>
          </cell>
          <cell r="M51">
            <v>2</v>
          </cell>
        </row>
      </sheetData>
      <sheetData sheetId="11">
        <row r="13">
          <cell r="H13">
            <v>110</v>
          </cell>
          <cell r="I13">
            <v>0</v>
          </cell>
          <cell r="J13">
            <v>0</v>
          </cell>
          <cell r="K13">
            <v>6</v>
          </cell>
          <cell r="L13">
            <v>116</v>
          </cell>
          <cell r="M13">
            <v>116</v>
          </cell>
        </row>
        <row r="31">
          <cell r="H31">
            <v>110</v>
          </cell>
          <cell r="I31">
            <v>0</v>
          </cell>
          <cell r="J31">
            <v>0</v>
          </cell>
          <cell r="K31">
            <v>-46</v>
          </cell>
          <cell r="L31">
            <v>64</v>
          </cell>
          <cell r="M31">
            <v>64</v>
          </cell>
        </row>
        <row r="48">
          <cell r="H48">
            <v>300</v>
          </cell>
          <cell r="I48">
            <v>0</v>
          </cell>
          <cell r="J48">
            <v>0</v>
          </cell>
          <cell r="K48">
            <v>-100</v>
          </cell>
          <cell r="L48">
            <v>200</v>
          </cell>
          <cell r="M48">
            <v>173</v>
          </cell>
        </row>
        <row r="63">
          <cell r="H63">
            <v>100</v>
          </cell>
          <cell r="I63">
            <v>0</v>
          </cell>
          <cell r="J63">
            <v>0</v>
          </cell>
          <cell r="K63">
            <v>-70</v>
          </cell>
          <cell r="L63">
            <v>30</v>
          </cell>
          <cell r="M63">
            <v>15</v>
          </cell>
        </row>
      </sheetData>
      <sheetData sheetId="12">
        <row r="13">
          <cell r="H13">
            <v>120</v>
          </cell>
          <cell r="I13">
            <v>0</v>
          </cell>
          <cell r="J13">
            <v>0</v>
          </cell>
          <cell r="K13">
            <v>0</v>
          </cell>
          <cell r="L13">
            <v>120</v>
          </cell>
          <cell r="M13">
            <v>120</v>
          </cell>
        </row>
        <row r="29">
          <cell r="H29">
            <v>0</v>
          </cell>
          <cell r="I29">
            <v>20</v>
          </cell>
          <cell r="J29">
            <v>0</v>
          </cell>
          <cell r="K29">
            <v>0</v>
          </cell>
          <cell r="L29">
            <v>20</v>
          </cell>
          <cell r="M29">
            <v>20</v>
          </cell>
        </row>
        <row r="44">
          <cell r="H44">
            <v>180</v>
          </cell>
          <cell r="I44">
            <v>0</v>
          </cell>
          <cell r="J44">
            <v>0</v>
          </cell>
          <cell r="K44">
            <v>-37</v>
          </cell>
          <cell r="L44">
            <v>143</v>
          </cell>
          <cell r="M44">
            <v>143</v>
          </cell>
        </row>
        <row r="60">
          <cell r="H60">
            <v>100</v>
          </cell>
          <cell r="I60">
            <v>0</v>
          </cell>
          <cell r="J60">
            <v>0</v>
          </cell>
          <cell r="K60">
            <v>0</v>
          </cell>
          <cell r="L60">
            <v>100</v>
          </cell>
          <cell r="M60">
            <v>0</v>
          </cell>
        </row>
      </sheetData>
      <sheetData sheetId="13">
        <row r="34">
          <cell r="H34">
            <v>2078</v>
          </cell>
          <cell r="I34">
            <v>370</v>
          </cell>
          <cell r="J34">
            <v>29</v>
          </cell>
          <cell r="K34">
            <v>-110</v>
          </cell>
          <cell r="L34">
            <v>2367</v>
          </cell>
          <cell r="M34">
            <v>2342</v>
          </cell>
        </row>
        <row r="45">
          <cell r="H45">
            <v>200</v>
          </cell>
          <cell r="I45">
            <v>0</v>
          </cell>
          <cell r="J45">
            <v>50</v>
          </cell>
          <cell r="K45">
            <v>9</v>
          </cell>
          <cell r="L45">
            <v>259</v>
          </cell>
          <cell r="M45">
            <v>260</v>
          </cell>
        </row>
      </sheetData>
      <sheetData sheetId="14">
        <row r="33">
          <cell r="H33">
            <v>3089</v>
          </cell>
          <cell r="I33">
            <v>55</v>
          </cell>
          <cell r="J33">
            <v>25</v>
          </cell>
          <cell r="K33">
            <v>-203</v>
          </cell>
          <cell r="L33">
            <v>2966</v>
          </cell>
          <cell r="M33">
            <v>2838</v>
          </cell>
        </row>
        <row r="44">
          <cell r="H44">
            <v>87</v>
          </cell>
          <cell r="I44">
            <v>0</v>
          </cell>
          <cell r="J44">
            <v>0</v>
          </cell>
          <cell r="K44">
            <v>-2</v>
          </cell>
          <cell r="L44">
            <v>85</v>
          </cell>
          <cell r="M44">
            <v>84</v>
          </cell>
        </row>
        <row r="60">
          <cell r="H60">
            <v>12</v>
          </cell>
          <cell r="I60">
            <v>0</v>
          </cell>
          <cell r="J60">
            <v>0</v>
          </cell>
          <cell r="K60">
            <v>0</v>
          </cell>
          <cell r="L60">
            <v>12</v>
          </cell>
          <cell r="M60">
            <v>0</v>
          </cell>
        </row>
      </sheetData>
      <sheetData sheetId="15">
        <row r="18">
          <cell r="H18">
            <v>38</v>
          </cell>
          <cell r="I18">
            <v>0</v>
          </cell>
          <cell r="J18">
            <v>3</v>
          </cell>
          <cell r="K18">
            <v>0</v>
          </cell>
          <cell r="L18">
            <v>41</v>
          </cell>
          <cell r="M18">
            <v>40</v>
          </cell>
        </row>
        <row r="32">
          <cell r="H32">
            <v>38</v>
          </cell>
          <cell r="I32">
            <v>0</v>
          </cell>
          <cell r="J32">
            <v>0</v>
          </cell>
          <cell r="K32">
            <v>0</v>
          </cell>
          <cell r="L32">
            <v>38</v>
          </cell>
          <cell r="M32">
            <v>38</v>
          </cell>
        </row>
        <row r="49">
          <cell r="H49">
            <v>163</v>
          </cell>
          <cell r="I49">
            <v>652</v>
          </cell>
          <cell r="J49">
            <v>0</v>
          </cell>
          <cell r="K49">
            <v>-1</v>
          </cell>
          <cell r="L49">
            <v>814</v>
          </cell>
          <cell r="M49">
            <v>813</v>
          </cell>
        </row>
        <row r="63">
          <cell r="H63">
            <v>130</v>
          </cell>
          <cell r="I63">
            <v>481</v>
          </cell>
          <cell r="J63">
            <v>0</v>
          </cell>
          <cell r="K63">
            <v>83</v>
          </cell>
          <cell r="L63">
            <v>694</v>
          </cell>
          <cell r="M63">
            <v>694</v>
          </cell>
        </row>
      </sheetData>
      <sheetData sheetId="16">
        <row r="25">
          <cell r="G25">
            <v>694</v>
          </cell>
          <cell r="H25">
            <v>159</v>
          </cell>
          <cell r="I25">
            <v>0</v>
          </cell>
          <cell r="J25">
            <v>-89</v>
          </cell>
          <cell r="K25">
            <v>764</v>
          </cell>
          <cell r="L25">
            <v>736</v>
          </cell>
        </row>
        <row r="41">
          <cell r="G41">
            <v>560</v>
          </cell>
          <cell r="H41">
            <v>0</v>
          </cell>
          <cell r="I41">
            <v>0</v>
          </cell>
          <cell r="J41">
            <v>0</v>
          </cell>
          <cell r="K41">
            <v>560</v>
          </cell>
          <cell r="L41">
            <v>514</v>
          </cell>
        </row>
      </sheetData>
      <sheetData sheetId="17">
        <row r="37">
          <cell r="G37">
            <v>1452</v>
          </cell>
          <cell r="H37">
            <v>120</v>
          </cell>
          <cell r="I37">
            <v>-225</v>
          </cell>
          <cell r="J37">
            <v>-180</v>
          </cell>
          <cell r="K37">
            <v>1167</v>
          </cell>
          <cell r="L37">
            <v>1152</v>
          </cell>
        </row>
        <row r="50">
          <cell r="G50">
            <v>50</v>
          </cell>
          <cell r="H50">
            <v>0</v>
          </cell>
          <cell r="I50">
            <v>-39</v>
          </cell>
          <cell r="J50">
            <v>-8</v>
          </cell>
          <cell r="K50">
            <v>3</v>
          </cell>
          <cell r="L50">
            <v>2</v>
          </cell>
        </row>
      </sheetData>
      <sheetData sheetId="18">
        <row r="21">
          <cell r="G21">
            <v>448</v>
          </cell>
          <cell r="H21">
            <v>-17</v>
          </cell>
          <cell r="I21">
            <v>-80</v>
          </cell>
          <cell r="J21">
            <v>-213</v>
          </cell>
          <cell r="K21">
            <v>138</v>
          </cell>
          <cell r="L21">
            <v>135</v>
          </cell>
        </row>
      </sheetData>
      <sheetData sheetId="19">
        <row r="19">
          <cell r="H19">
            <v>456</v>
          </cell>
          <cell r="I19">
            <v>364</v>
          </cell>
          <cell r="J19">
            <v>-73</v>
          </cell>
          <cell r="K19">
            <v>-110</v>
          </cell>
          <cell r="L19">
            <v>637</v>
          </cell>
          <cell r="M19">
            <v>618</v>
          </cell>
        </row>
        <row r="35">
          <cell r="H35">
            <v>0</v>
          </cell>
          <cell r="I35">
            <v>0</v>
          </cell>
          <cell r="J35">
            <v>60</v>
          </cell>
          <cell r="K35">
            <v>0</v>
          </cell>
          <cell r="L35">
            <v>60</v>
          </cell>
          <cell r="M35">
            <v>60</v>
          </cell>
        </row>
        <row r="55">
          <cell r="H55">
            <v>127</v>
          </cell>
          <cell r="I55">
            <v>0</v>
          </cell>
          <cell r="J55">
            <v>10</v>
          </cell>
          <cell r="K55">
            <v>5</v>
          </cell>
          <cell r="L55">
            <v>142</v>
          </cell>
          <cell r="M55">
            <v>138</v>
          </cell>
        </row>
        <row r="65">
          <cell r="H65">
            <v>100</v>
          </cell>
          <cell r="I65">
            <v>0</v>
          </cell>
          <cell r="J65">
            <v>-80</v>
          </cell>
          <cell r="K65">
            <v>-14</v>
          </cell>
          <cell r="L65">
            <v>6</v>
          </cell>
          <cell r="M65">
            <v>6</v>
          </cell>
        </row>
      </sheetData>
      <sheetData sheetId="20">
        <row r="14">
          <cell r="H14">
            <v>8300</v>
          </cell>
          <cell r="I14">
            <v>-3800</v>
          </cell>
          <cell r="J14">
            <v>0</v>
          </cell>
          <cell r="K14">
            <v>0</v>
          </cell>
          <cell r="L14">
            <v>4500</v>
          </cell>
          <cell r="M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130" zoomScaleNormal="130" zoomScalePageLayoutView="0" workbookViewId="0" topLeftCell="A16">
      <selection activeCell="E40" sqref="E40"/>
    </sheetView>
  </sheetViews>
  <sheetFormatPr defaultColWidth="9.00390625" defaultRowHeight="12.75"/>
  <cols>
    <col min="1" max="1" width="52.25390625" style="0" bestFit="1" customWidth="1"/>
    <col min="2" max="2" width="13.25390625" style="0" customWidth="1"/>
    <col min="3" max="6" width="14.375" style="0" customWidth="1"/>
  </cols>
  <sheetData>
    <row r="1" ht="14.25">
      <c r="A1" s="17" t="s">
        <v>11</v>
      </c>
    </row>
    <row r="2" spans="2:6" ht="12.75">
      <c r="B2" s="77" t="s">
        <v>1</v>
      </c>
      <c r="C2" s="77"/>
      <c r="D2" s="77"/>
      <c r="E2" s="77"/>
      <c r="F2" s="77"/>
    </row>
    <row r="3" s="6" customFormat="1" ht="6.75"/>
    <row r="4" ht="12.75">
      <c r="A4" s="18" t="s">
        <v>385</v>
      </c>
    </row>
    <row r="5" s="6" customFormat="1" ht="6.75"/>
    <row r="6" spans="2:6" s="6" customFormat="1" ht="11.25" customHeight="1">
      <c r="B6" s="22" t="s">
        <v>2</v>
      </c>
      <c r="C6" s="22"/>
      <c r="D6" s="22"/>
      <c r="E6" s="22"/>
      <c r="F6" s="22"/>
    </row>
    <row r="8" spans="1:6" s="92" customFormat="1" ht="26.25" customHeight="1">
      <c r="A8" s="99"/>
      <c r="B8" s="100" t="s">
        <v>22</v>
      </c>
      <c r="C8" s="100" t="s">
        <v>304</v>
      </c>
      <c r="D8" s="100" t="s">
        <v>303</v>
      </c>
      <c r="E8" s="100" t="s">
        <v>316</v>
      </c>
      <c r="F8" s="100" t="s">
        <v>317</v>
      </c>
    </row>
    <row r="9" spans="1:6" s="6" customFormat="1" ht="12" customHeight="1">
      <c r="A9" s="11"/>
      <c r="B9" s="11"/>
      <c r="C9" s="11"/>
      <c r="D9" s="11"/>
      <c r="E9" s="11"/>
      <c r="F9" s="11"/>
    </row>
    <row r="10" spans="1:6" s="7" customFormat="1" ht="12">
      <c r="A10" s="9" t="s">
        <v>78</v>
      </c>
      <c r="B10" s="2">
        <f>SUM(B11:B14)</f>
        <v>817</v>
      </c>
      <c r="C10" s="2">
        <f>SUM(C11:C14)</f>
        <v>908</v>
      </c>
      <c r="D10" s="2">
        <f>SUM(D11:D14)</f>
        <v>1547</v>
      </c>
      <c r="E10" s="2">
        <f>SUM(E11:E14)</f>
        <v>1653</v>
      </c>
      <c r="F10" s="2">
        <f>SUM(F11:F14)</f>
        <v>1648</v>
      </c>
    </row>
    <row r="11" spans="1:6" s="21" customFormat="1" ht="11.25">
      <c r="A11" s="19" t="s">
        <v>79</v>
      </c>
      <c r="B11" s="20">
        <v>35</v>
      </c>
      <c r="C11" s="20">
        <v>35</v>
      </c>
      <c r="D11" s="20">
        <v>35</v>
      </c>
      <c r="E11" s="20">
        <v>20</v>
      </c>
      <c r="F11" s="20">
        <v>19</v>
      </c>
    </row>
    <row r="12" spans="1:6" s="21" customFormat="1" ht="11.25">
      <c r="A12" s="19" t="s">
        <v>262</v>
      </c>
      <c r="B12" s="20">
        <v>50</v>
      </c>
      <c r="C12" s="20">
        <v>141</v>
      </c>
      <c r="D12" s="20">
        <v>804</v>
      </c>
      <c r="E12" s="20">
        <v>796</v>
      </c>
      <c r="F12" s="20">
        <v>796</v>
      </c>
    </row>
    <row r="13" spans="1:6" s="21" customFormat="1" ht="11.25">
      <c r="A13" s="19" t="s">
        <v>80</v>
      </c>
      <c r="B13" s="20">
        <v>722</v>
      </c>
      <c r="C13" s="20">
        <v>722</v>
      </c>
      <c r="D13" s="20">
        <v>698</v>
      </c>
      <c r="E13" s="20">
        <v>827</v>
      </c>
      <c r="F13" s="20">
        <v>826</v>
      </c>
    </row>
    <row r="14" spans="1:6" s="21" customFormat="1" ht="11.25">
      <c r="A14" s="19" t="s">
        <v>81</v>
      </c>
      <c r="B14" s="20">
        <v>10</v>
      </c>
      <c r="C14" s="20">
        <v>10</v>
      </c>
      <c r="D14" s="20">
        <v>10</v>
      </c>
      <c r="E14" s="20">
        <v>10</v>
      </c>
      <c r="F14" s="20">
        <v>7</v>
      </c>
    </row>
    <row r="15" spans="1:6" s="21" customFormat="1" ht="11.25">
      <c r="A15" s="11"/>
      <c r="B15" s="12"/>
      <c r="C15" s="12"/>
      <c r="D15" s="12"/>
      <c r="E15" s="12"/>
      <c r="F15" s="12"/>
    </row>
    <row r="16" spans="1:6" s="6" customFormat="1" ht="12" customHeight="1">
      <c r="A16" s="9" t="s">
        <v>82</v>
      </c>
      <c r="B16" s="2">
        <f>B17+B18+B23+B27</f>
        <v>18445</v>
      </c>
      <c r="C16" s="2">
        <f>C17+C18+C23+C27</f>
        <v>17112</v>
      </c>
      <c r="D16" s="2">
        <f>D17+D18+D23+D27</f>
        <v>18061</v>
      </c>
      <c r="E16" s="2">
        <f>E17+E18+E23+E27</f>
        <v>18142</v>
      </c>
      <c r="F16" s="2">
        <f>F17+F18+F23+F27</f>
        <v>18072</v>
      </c>
    </row>
    <row r="17" spans="1:6" s="7" customFormat="1" ht="11.25" customHeight="1">
      <c r="A17" s="54" t="s">
        <v>83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</row>
    <row r="18" spans="1:6" s="7" customFormat="1" ht="11.25" customHeight="1">
      <c r="A18" s="54" t="s">
        <v>84</v>
      </c>
      <c r="B18" s="2">
        <f>SUM(B19:B22)</f>
        <v>5633</v>
      </c>
      <c r="C18" s="2">
        <f>SUM(C19:C22)</f>
        <v>4314</v>
      </c>
      <c r="D18" s="2">
        <f>SUM(D19:D22)</f>
        <v>5289</v>
      </c>
      <c r="E18" s="2">
        <f>SUM(E19:E22)</f>
        <v>6158</v>
      </c>
      <c r="F18" s="2">
        <f>SUM(F19:F22)</f>
        <v>6158</v>
      </c>
    </row>
    <row r="19" spans="1:6" s="7" customFormat="1" ht="11.25" customHeight="1">
      <c r="A19" s="19" t="s">
        <v>112</v>
      </c>
      <c r="B19" s="20">
        <v>1500</v>
      </c>
      <c r="C19" s="20">
        <v>70</v>
      </c>
      <c r="D19" s="20">
        <v>85</v>
      </c>
      <c r="E19" s="20">
        <v>86</v>
      </c>
      <c r="F19" s="20">
        <v>86</v>
      </c>
    </row>
    <row r="20" spans="1:6" s="7" customFormat="1" ht="11.25" customHeight="1">
      <c r="A20" s="19" t="s">
        <v>113</v>
      </c>
      <c r="B20" s="20">
        <v>4000</v>
      </c>
      <c r="C20" s="20">
        <v>4000</v>
      </c>
      <c r="D20" s="20">
        <v>4700</v>
      </c>
      <c r="E20" s="20">
        <v>5303</v>
      </c>
      <c r="F20" s="20">
        <v>5303</v>
      </c>
    </row>
    <row r="21" spans="1:6" s="7" customFormat="1" ht="11.25" customHeight="1">
      <c r="A21" s="19" t="s">
        <v>76</v>
      </c>
      <c r="B21" s="20">
        <v>133</v>
      </c>
      <c r="C21" s="20">
        <v>133</v>
      </c>
      <c r="D21" s="20">
        <v>152</v>
      </c>
      <c r="E21" s="20">
        <v>493</v>
      </c>
      <c r="F21" s="20">
        <v>493</v>
      </c>
    </row>
    <row r="22" spans="1:6" s="6" customFormat="1" ht="12" customHeight="1">
      <c r="A22" s="19" t="s">
        <v>85</v>
      </c>
      <c r="B22" s="20">
        <v>0</v>
      </c>
      <c r="C22" s="20">
        <v>111</v>
      </c>
      <c r="D22" s="20">
        <v>352</v>
      </c>
      <c r="E22" s="20">
        <v>276</v>
      </c>
      <c r="F22" s="20">
        <v>276</v>
      </c>
    </row>
    <row r="23" spans="1:6" s="7" customFormat="1" ht="11.25" customHeight="1">
      <c r="A23" s="54" t="s">
        <v>86</v>
      </c>
      <c r="B23" s="2">
        <f>SUM(B24:B26)</f>
        <v>12672</v>
      </c>
      <c r="C23" s="2">
        <f>SUM(C24:C26)</f>
        <v>12672</v>
      </c>
      <c r="D23" s="2">
        <f>SUM(D24:D26)</f>
        <v>12672</v>
      </c>
      <c r="E23" s="2">
        <f>SUM(E24:E26)</f>
        <v>11872</v>
      </c>
      <c r="F23" s="2">
        <f>SUM(F24:F26)</f>
        <v>11802</v>
      </c>
    </row>
    <row r="24" spans="1:6" s="21" customFormat="1" ht="11.25">
      <c r="A24" s="19" t="s">
        <v>13</v>
      </c>
      <c r="B24" s="20">
        <v>1614</v>
      </c>
      <c r="C24" s="20">
        <v>1614</v>
      </c>
      <c r="D24" s="20">
        <v>1614</v>
      </c>
      <c r="E24" s="20">
        <v>1614</v>
      </c>
      <c r="F24" s="20">
        <v>1614</v>
      </c>
    </row>
    <row r="25" spans="1:6" s="21" customFormat="1" ht="11.25">
      <c r="A25" s="19" t="s">
        <v>14</v>
      </c>
      <c r="B25" s="20">
        <v>8058</v>
      </c>
      <c r="C25" s="20">
        <v>8058</v>
      </c>
      <c r="D25" s="20">
        <v>8058</v>
      </c>
      <c r="E25" s="20">
        <v>8058</v>
      </c>
      <c r="F25" s="20">
        <v>8058</v>
      </c>
    </row>
    <row r="26" spans="1:6" s="21" customFormat="1" ht="11.25">
      <c r="A26" s="19" t="s">
        <v>15</v>
      </c>
      <c r="B26" s="20">
        <v>3000</v>
      </c>
      <c r="C26" s="20">
        <v>3000</v>
      </c>
      <c r="D26" s="20">
        <v>3000</v>
      </c>
      <c r="E26" s="20">
        <v>2200</v>
      </c>
      <c r="F26" s="20">
        <v>2130</v>
      </c>
    </row>
    <row r="27" spans="1:6" s="6" customFormat="1" ht="12" customHeight="1">
      <c r="A27" s="54" t="s">
        <v>87</v>
      </c>
      <c r="B27" s="2">
        <f>SUM(B28:B29)</f>
        <v>140</v>
      </c>
      <c r="C27" s="2">
        <f>SUM(C28:C29)</f>
        <v>126</v>
      </c>
      <c r="D27" s="2">
        <f>SUM(D28:D29)</f>
        <v>100</v>
      </c>
      <c r="E27" s="2">
        <f>SUM(E28:E29)</f>
        <v>112</v>
      </c>
      <c r="F27" s="2">
        <f>SUM(F28:F29)</f>
        <v>112</v>
      </c>
    </row>
    <row r="28" spans="1:6" s="7" customFormat="1" ht="12">
      <c r="A28" s="19" t="s">
        <v>77</v>
      </c>
      <c r="B28" s="20">
        <v>30</v>
      </c>
      <c r="C28" s="20">
        <v>30</v>
      </c>
      <c r="D28" s="20">
        <v>30</v>
      </c>
      <c r="E28" s="20">
        <v>43</v>
      </c>
      <c r="F28" s="20">
        <v>43</v>
      </c>
    </row>
    <row r="29" spans="1:6" s="7" customFormat="1" ht="12">
      <c r="A29" s="19" t="s">
        <v>114</v>
      </c>
      <c r="B29" s="20">
        <v>110</v>
      </c>
      <c r="C29" s="20">
        <v>96</v>
      </c>
      <c r="D29" s="20">
        <v>70</v>
      </c>
      <c r="E29" s="20">
        <v>69</v>
      </c>
      <c r="F29" s="20">
        <v>69</v>
      </c>
    </row>
    <row r="30" spans="1:6" s="6" customFormat="1" ht="11.25" customHeight="1">
      <c r="A30" s="11"/>
      <c r="B30" s="12"/>
      <c r="C30" s="12"/>
      <c r="D30" s="12"/>
      <c r="E30" s="12"/>
      <c r="F30" s="12"/>
    </row>
    <row r="31" spans="1:6" s="7" customFormat="1" ht="12">
      <c r="A31" s="9" t="s">
        <v>88</v>
      </c>
      <c r="B31" s="2">
        <f>B32+B35+B36</f>
        <v>9259</v>
      </c>
      <c r="C31" s="2">
        <f>C32+C35+C36</f>
        <v>9498</v>
      </c>
      <c r="D31" s="2">
        <f>D32+D35+D36</f>
        <v>9331</v>
      </c>
      <c r="E31" s="2">
        <f>E32+E35+E36</f>
        <v>15437</v>
      </c>
      <c r="F31" s="2">
        <f>F32+F35+F36</f>
        <v>15437</v>
      </c>
    </row>
    <row r="32" spans="1:6" s="21" customFormat="1" ht="11.25">
      <c r="A32" s="54" t="s">
        <v>89</v>
      </c>
      <c r="B32" s="55">
        <f>SUM(B33:B34)</f>
        <v>8378</v>
      </c>
      <c r="C32" s="55">
        <f>SUM(C33:C34)</f>
        <v>8378</v>
      </c>
      <c r="D32" s="55">
        <f>SUM(D33:D34)</f>
        <v>8378</v>
      </c>
      <c r="E32" s="55">
        <f>SUM(E33:E34)</f>
        <v>8378</v>
      </c>
      <c r="F32" s="55">
        <f>SUM(F33:F34)</f>
        <v>8378</v>
      </c>
    </row>
    <row r="33" spans="1:6" s="21" customFormat="1" ht="11.25">
      <c r="A33" s="19" t="s">
        <v>16</v>
      </c>
      <c r="B33" s="20">
        <v>3800</v>
      </c>
      <c r="C33" s="20">
        <v>3800</v>
      </c>
      <c r="D33" s="20">
        <v>3800</v>
      </c>
      <c r="E33" s="20">
        <v>3800</v>
      </c>
      <c r="F33" s="20">
        <v>3800</v>
      </c>
    </row>
    <row r="34" spans="1:6" s="21" customFormat="1" ht="11.25">
      <c r="A34" s="19" t="s">
        <v>17</v>
      </c>
      <c r="B34" s="20">
        <v>4578</v>
      </c>
      <c r="C34" s="20">
        <v>4578</v>
      </c>
      <c r="D34" s="20">
        <v>4578</v>
      </c>
      <c r="E34" s="20">
        <v>4578</v>
      </c>
      <c r="F34" s="20">
        <v>4578</v>
      </c>
    </row>
    <row r="35" spans="1:6" s="21" customFormat="1" ht="11.25">
      <c r="A35" s="56" t="s">
        <v>90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</row>
    <row r="36" spans="1:6" s="21" customFormat="1" ht="11.25">
      <c r="A36" s="56" t="s">
        <v>91</v>
      </c>
      <c r="B36" s="52">
        <f>SUM(B37:B39)</f>
        <v>881</v>
      </c>
      <c r="C36" s="52">
        <f>SUM(C37:C39)</f>
        <v>1120</v>
      </c>
      <c r="D36" s="52">
        <f>SUM(D37:D39)</f>
        <v>953</v>
      </c>
      <c r="E36" s="52">
        <f>SUM(E37:E39)</f>
        <v>7059</v>
      </c>
      <c r="F36" s="52">
        <f>SUM(F37:F39)</f>
        <v>7059</v>
      </c>
    </row>
    <row r="37" spans="1:6" s="6" customFormat="1" ht="12" customHeight="1">
      <c r="A37" s="19" t="s">
        <v>92</v>
      </c>
      <c r="B37" s="20">
        <v>881</v>
      </c>
      <c r="C37" s="20">
        <v>881</v>
      </c>
      <c r="D37" s="20">
        <v>620</v>
      </c>
      <c r="E37" s="20">
        <v>526</v>
      </c>
      <c r="F37" s="20">
        <v>526</v>
      </c>
    </row>
    <row r="38" spans="1:6" s="6" customFormat="1" ht="12" customHeight="1">
      <c r="A38" s="19" t="s">
        <v>263</v>
      </c>
      <c r="B38" s="20">
        <v>0</v>
      </c>
      <c r="C38" s="20">
        <v>10</v>
      </c>
      <c r="D38" s="20">
        <v>10</v>
      </c>
      <c r="E38" s="20">
        <v>10</v>
      </c>
      <c r="F38" s="20">
        <v>10</v>
      </c>
    </row>
    <row r="39" spans="1:6" s="6" customFormat="1" ht="12" customHeight="1">
      <c r="A39" s="19" t="s">
        <v>318</v>
      </c>
      <c r="B39" s="20">
        <v>0</v>
      </c>
      <c r="C39" s="20">
        <v>229</v>
      </c>
      <c r="D39" s="20">
        <v>323</v>
      </c>
      <c r="E39" s="20">
        <v>6523</v>
      </c>
      <c r="F39" s="20">
        <v>6523</v>
      </c>
    </row>
    <row r="40" spans="1:6" s="7" customFormat="1" ht="12">
      <c r="A40" s="11"/>
      <c r="B40" s="12"/>
      <c r="C40" s="12"/>
      <c r="D40" s="12"/>
      <c r="E40" s="12"/>
      <c r="F40" s="12"/>
    </row>
    <row r="41" spans="1:6" s="21" customFormat="1" ht="12">
      <c r="A41" s="9" t="s">
        <v>93</v>
      </c>
      <c r="B41" s="2">
        <f>B42+B47</f>
        <v>839</v>
      </c>
      <c r="C41" s="2">
        <f>C42+C47</f>
        <v>1340</v>
      </c>
      <c r="D41" s="2">
        <f>D42+D47</f>
        <v>1400</v>
      </c>
      <c r="E41" s="2">
        <f>E42+E47</f>
        <v>1687</v>
      </c>
      <c r="F41" s="2">
        <f>F42+F47</f>
        <v>1641</v>
      </c>
    </row>
    <row r="42" spans="1:6" s="21" customFormat="1" ht="11.25">
      <c r="A42" s="56" t="s">
        <v>94</v>
      </c>
      <c r="B42" s="52">
        <f>SUM(B43:B46)</f>
        <v>839</v>
      </c>
      <c r="C42" s="52">
        <f>SUM(C43:C46)</f>
        <v>1340</v>
      </c>
      <c r="D42" s="52">
        <f>SUM(D43:D46)</f>
        <v>1340</v>
      </c>
      <c r="E42" s="52">
        <f>SUM(E43:E46)</f>
        <v>1627</v>
      </c>
      <c r="F42" s="52">
        <f>SUM(F43:F46)</f>
        <v>1581</v>
      </c>
    </row>
    <row r="43" spans="1:6" s="21" customFormat="1" ht="11.25">
      <c r="A43" s="19" t="s">
        <v>95</v>
      </c>
      <c r="B43" s="20">
        <v>110</v>
      </c>
      <c r="C43" s="20">
        <v>110</v>
      </c>
      <c r="D43" s="20">
        <v>110</v>
      </c>
      <c r="E43" s="20">
        <v>314</v>
      </c>
      <c r="F43" s="20">
        <v>314</v>
      </c>
    </row>
    <row r="44" spans="1:6" s="21" customFormat="1" ht="11.25">
      <c r="A44" s="19" t="s">
        <v>96</v>
      </c>
      <c r="B44" s="20">
        <v>168</v>
      </c>
      <c r="C44" s="20">
        <v>669</v>
      </c>
      <c r="D44" s="20">
        <v>669</v>
      </c>
      <c r="E44" s="20">
        <v>752</v>
      </c>
      <c r="F44" s="20">
        <v>752</v>
      </c>
    </row>
    <row r="45" spans="1:6" s="21" customFormat="1" ht="11.25">
      <c r="A45" s="19" t="s">
        <v>117</v>
      </c>
      <c r="B45" s="20">
        <v>1</v>
      </c>
      <c r="C45" s="20">
        <v>1</v>
      </c>
      <c r="D45" s="20">
        <v>1</v>
      </c>
      <c r="E45" s="20">
        <v>1</v>
      </c>
      <c r="F45" s="20">
        <v>1</v>
      </c>
    </row>
    <row r="46" spans="1:6" s="21" customFormat="1" ht="11.25">
      <c r="A46" s="19" t="s">
        <v>97</v>
      </c>
      <c r="B46" s="20">
        <v>560</v>
      </c>
      <c r="C46" s="20">
        <v>560</v>
      </c>
      <c r="D46" s="20">
        <v>560</v>
      </c>
      <c r="E46" s="20">
        <v>560</v>
      </c>
      <c r="F46" s="20">
        <v>514</v>
      </c>
    </row>
    <row r="47" spans="1:6" s="21" customFormat="1" ht="11.25">
      <c r="A47" s="56" t="s">
        <v>98</v>
      </c>
      <c r="B47" s="52">
        <f>SUM(B48:B49)</f>
        <v>0</v>
      </c>
      <c r="C47" s="52">
        <f>SUM(C48:C49)</f>
        <v>0</v>
      </c>
      <c r="D47" s="52">
        <f>SUM(D48:D49)</f>
        <v>60</v>
      </c>
      <c r="E47" s="52">
        <f>SUM(E48:E49)</f>
        <v>60</v>
      </c>
      <c r="F47" s="52">
        <f>SUM(F48:F49)</f>
        <v>60</v>
      </c>
    </row>
    <row r="48" spans="1:6" s="21" customFormat="1" ht="11.25">
      <c r="A48" s="51" t="s">
        <v>306</v>
      </c>
      <c r="B48" s="20">
        <v>0</v>
      </c>
      <c r="C48" s="20">
        <v>0</v>
      </c>
      <c r="D48" s="20">
        <v>50</v>
      </c>
      <c r="E48" s="20">
        <v>50</v>
      </c>
      <c r="F48" s="20">
        <v>50</v>
      </c>
    </row>
    <row r="49" spans="1:6" s="21" customFormat="1" ht="11.25">
      <c r="A49" s="51" t="s">
        <v>305</v>
      </c>
      <c r="B49" s="20">
        <v>0</v>
      </c>
      <c r="C49" s="20">
        <v>0</v>
      </c>
      <c r="D49" s="20">
        <v>10</v>
      </c>
      <c r="E49" s="20">
        <v>10</v>
      </c>
      <c r="F49" s="20">
        <v>10</v>
      </c>
    </row>
    <row r="50" spans="1:6" s="7" customFormat="1" ht="12">
      <c r="A50" s="19"/>
      <c r="B50" s="20"/>
      <c r="C50" s="20"/>
      <c r="D50" s="20"/>
      <c r="E50" s="20"/>
      <c r="F50" s="20"/>
    </row>
    <row r="51" spans="1:6" s="21" customFormat="1" ht="12">
      <c r="A51" s="101" t="s">
        <v>99</v>
      </c>
      <c r="B51" s="102">
        <f>B10+B16+B31+B41</f>
        <v>29360</v>
      </c>
      <c r="C51" s="102">
        <f>C10+C16+C31+C41</f>
        <v>28858</v>
      </c>
      <c r="D51" s="102">
        <f>D10+D16+D31+D41</f>
        <v>30339</v>
      </c>
      <c r="E51" s="102">
        <f>E10+E16+E31+E41</f>
        <v>36919</v>
      </c>
      <c r="F51" s="102">
        <f>F10+F16+F31+F41</f>
        <v>36798</v>
      </c>
    </row>
    <row r="52" spans="1:6" s="7" customFormat="1" ht="12">
      <c r="A52" s="9"/>
      <c r="B52" s="2"/>
      <c r="C52" s="2"/>
      <c r="D52" s="2"/>
      <c r="E52" s="2"/>
      <c r="F52" s="2"/>
    </row>
    <row r="53" spans="1:6" s="7" customFormat="1" ht="12">
      <c r="A53" s="11"/>
      <c r="B53" s="11"/>
      <c r="C53" s="11"/>
      <c r="D53" s="11"/>
      <c r="E53" s="11"/>
      <c r="F53" s="11"/>
    </row>
    <row r="54" spans="1:6" s="6" customFormat="1" ht="12" customHeight="1">
      <c r="A54" s="9" t="s">
        <v>100</v>
      </c>
      <c r="B54" s="2">
        <f>B55+B57+B58</f>
        <v>1671</v>
      </c>
      <c r="C54" s="2">
        <f>C55+C57+C58</f>
        <v>2374</v>
      </c>
      <c r="D54" s="2">
        <f>D55+D57+D58</f>
        <v>1671</v>
      </c>
      <c r="E54" s="2">
        <f>E55+E57+E58</f>
        <v>1671</v>
      </c>
      <c r="F54" s="2">
        <f>F55+F57+F58</f>
        <v>1671</v>
      </c>
    </row>
    <row r="55" spans="1:6" s="7" customFormat="1" ht="12">
      <c r="A55" s="54" t="s">
        <v>101</v>
      </c>
      <c r="B55" s="55">
        <f>SUM(B56)</f>
        <v>0</v>
      </c>
      <c r="C55" s="55">
        <f>SUM(C56)</f>
        <v>703</v>
      </c>
      <c r="D55" s="55">
        <f>SUM(D56)</f>
        <v>0</v>
      </c>
      <c r="E55" s="55">
        <f>SUM(E56)</f>
        <v>0</v>
      </c>
      <c r="F55" s="55">
        <f>SUM(F56)</f>
        <v>0</v>
      </c>
    </row>
    <row r="56" spans="1:6" s="7" customFormat="1" ht="12">
      <c r="A56" s="82" t="s">
        <v>264</v>
      </c>
      <c r="B56" s="58">
        <v>0</v>
      </c>
      <c r="C56" s="58">
        <v>703</v>
      </c>
      <c r="D56" s="58">
        <v>0</v>
      </c>
      <c r="E56" s="58">
        <v>0</v>
      </c>
      <c r="F56" s="58">
        <v>0</v>
      </c>
    </row>
    <row r="57" spans="1:6" s="7" customFormat="1" ht="12">
      <c r="A57" s="56" t="s">
        <v>102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</row>
    <row r="58" spans="1:6" s="7" customFormat="1" ht="12">
      <c r="A58" s="56" t="s">
        <v>115</v>
      </c>
      <c r="B58" s="52">
        <v>1671</v>
      </c>
      <c r="C58" s="52">
        <v>1671</v>
      </c>
      <c r="D58" s="52">
        <v>1671</v>
      </c>
      <c r="E58" s="52">
        <v>1671</v>
      </c>
      <c r="F58" s="52">
        <v>1671</v>
      </c>
    </row>
    <row r="59" spans="1:6" s="7" customFormat="1" ht="12">
      <c r="A59" s="19"/>
      <c r="B59" s="20"/>
      <c r="C59" s="20"/>
      <c r="D59" s="20"/>
      <c r="E59" s="20"/>
      <c r="F59" s="20"/>
    </row>
    <row r="60" spans="1:6" s="7" customFormat="1" ht="12">
      <c r="A60" s="9" t="s">
        <v>103</v>
      </c>
      <c r="B60" s="2">
        <f>B61+B62</f>
        <v>0</v>
      </c>
      <c r="C60" s="2">
        <f>C61+C62</f>
        <v>0</v>
      </c>
      <c r="D60" s="2">
        <f>D61+D62</f>
        <v>0</v>
      </c>
      <c r="E60" s="2">
        <f>E61+E62</f>
        <v>0</v>
      </c>
      <c r="F60" s="2">
        <f>F61+F62</f>
        <v>0</v>
      </c>
    </row>
    <row r="61" spans="1:6" s="7" customFormat="1" ht="12">
      <c r="A61" s="57" t="s">
        <v>104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</row>
    <row r="62" spans="1:6" s="6" customFormat="1" ht="12" customHeight="1">
      <c r="A62" s="51" t="s">
        <v>105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</row>
    <row r="63" spans="1:6" s="7" customFormat="1" ht="12">
      <c r="A63" s="56"/>
      <c r="B63" s="52"/>
      <c r="C63" s="52"/>
      <c r="D63" s="52"/>
      <c r="E63" s="52"/>
      <c r="F63" s="52"/>
    </row>
    <row r="64" spans="1:6" s="30" customFormat="1" ht="12">
      <c r="A64" s="9" t="s">
        <v>106</v>
      </c>
      <c r="B64" s="2">
        <f>B65+B66</f>
        <v>1492</v>
      </c>
      <c r="C64" s="2">
        <f>C65+C66</f>
        <v>1792</v>
      </c>
      <c r="D64" s="2">
        <f>D65+D66</f>
        <v>1792</v>
      </c>
      <c r="E64" s="2">
        <f>E65+E66</f>
        <v>1832</v>
      </c>
      <c r="F64" s="2">
        <f>F65+F66</f>
        <v>1832</v>
      </c>
    </row>
    <row r="65" spans="1:6" s="30" customFormat="1" ht="12">
      <c r="A65" s="59" t="s">
        <v>116</v>
      </c>
      <c r="B65" s="58">
        <v>1492</v>
      </c>
      <c r="C65" s="58">
        <v>1492</v>
      </c>
      <c r="D65" s="58">
        <v>1492</v>
      </c>
      <c r="E65" s="58">
        <v>1492</v>
      </c>
      <c r="F65" s="58">
        <v>1492</v>
      </c>
    </row>
    <row r="66" spans="1:6" s="30" customFormat="1" ht="12">
      <c r="A66" s="51" t="s">
        <v>107</v>
      </c>
      <c r="B66" s="20">
        <v>0</v>
      </c>
      <c r="C66" s="20">
        <v>300</v>
      </c>
      <c r="D66" s="20">
        <v>300</v>
      </c>
      <c r="E66" s="20">
        <v>340</v>
      </c>
      <c r="F66" s="20">
        <v>340</v>
      </c>
    </row>
    <row r="67" spans="1:6" s="7" customFormat="1" ht="12">
      <c r="A67" s="51"/>
      <c r="B67" s="20"/>
      <c r="C67" s="20"/>
      <c r="D67" s="20"/>
      <c r="E67" s="20"/>
      <c r="F67" s="20"/>
    </row>
    <row r="68" spans="1:6" s="6" customFormat="1" ht="12" customHeight="1">
      <c r="A68" s="101" t="s">
        <v>108</v>
      </c>
      <c r="B68" s="102">
        <f>B54+B60+B64</f>
        <v>3163</v>
      </c>
      <c r="C68" s="102">
        <f>C54+C60+C64</f>
        <v>4166</v>
      </c>
      <c r="D68" s="102">
        <f>D54+D60+D64</f>
        <v>3463</v>
      </c>
      <c r="E68" s="102">
        <f>E54+E60+E64</f>
        <v>3503</v>
      </c>
      <c r="F68" s="102">
        <f>F54+F60+F64</f>
        <v>3503</v>
      </c>
    </row>
    <row r="69" spans="1:6" s="7" customFormat="1" ht="12">
      <c r="A69" s="56"/>
      <c r="B69" s="52"/>
      <c r="C69" s="52"/>
      <c r="D69" s="52"/>
      <c r="E69" s="52"/>
      <c r="F69" s="52"/>
    </row>
    <row r="70" spans="1:6" s="30" customFormat="1" ht="12">
      <c r="A70" s="101" t="s">
        <v>109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</row>
    <row r="71" spans="1:6" s="7" customFormat="1" ht="12">
      <c r="A71" s="56"/>
      <c r="B71" s="52"/>
      <c r="C71" s="52"/>
      <c r="D71" s="52"/>
      <c r="E71" s="52"/>
      <c r="F71" s="52"/>
    </row>
    <row r="72" spans="1:6" s="30" customFormat="1" ht="12">
      <c r="A72" s="101" t="s">
        <v>110</v>
      </c>
      <c r="B72" s="102">
        <f>B51+B68+B70</f>
        <v>32523</v>
      </c>
      <c r="C72" s="102">
        <f>C51+C68+C70</f>
        <v>33024</v>
      </c>
      <c r="D72" s="102">
        <f>D51+D68+D70</f>
        <v>33802</v>
      </c>
      <c r="E72" s="102">
        <f>E51+E68+E70</f>
        <v>40422</v>
      </c>
      <c r="F72" s="102">
        <f>F51+F68+F70</f>
        <v>40301</v>
      </c>
    </row>
    <row r="73" spans="1:6" s="7" customFormat="1" ht="15.75" customHeight="1">
      <c r="A73" s="56"/>
      <c r="B73" s="52"/>
      <c r="C73" s="52"/>
      <c r="D73" s="52"/>
      <c r="E73" s="52"/>
      <c r="F73" s="52"/>
    </row>
    <row r="74" spans="1:6" s="30" customFormat="1" ht="12">
      <c r="A74" s="101" t="s">
        <v>111</v>
      </c>
      <c r="B74" s="102">
        <v>0</v>
      </c>
      <c r="C74" s="102">
        <v>4586</v>
      </c>
      <c r="D74" s="102">
        <v>4586</v>
      </c>
      <c r="E74" s="102">
        <v>4586</v>
      </c>
      <c r="F74" s="102">
        <v>4586</v>
      </c>
    </row>
    <row r="75" spans="1:6" s="6" customFormat="1" ht="12" customHeight="1">
      <c r="A75" s="28"/>
      <c r="B75" s="29"/>
      <c r="C75" s="29"/>
      <c r="D75" s="29"/>
      <c r="E75" s="29"/>
      <c r="F75" s="29"/>
    </row>
    <row r="76" spans="1:6" s="6" customFormat="1" ht="15.75" customHeight="1">
      <c r="A76" s="28" t="s">
        <v>254</v>
      </c>
      <c r="B76" s="29">
        <v>8300</v>
      </c>
      <c r="C76" s="29">
        <v>4500</v>
      </c>
      <c r="D76" s="29">
        <v>4500</v>
      </c>
      <c r="E76" s="29">
        <v>4500</v>
      </c>
      <c r="F76" s="29"/>
    </row>
    <row r="77" spans="1:6" s="1" customFormat="1" ht="12.75">
      <c r="A77" s="28"/>
      <c r="B77" s="29"/>
      <c r="C77" s="29"/>
      <c r="D77" s="29"/>
      <c r="E77" s="29"/>
      <c r="F77" s="29"/>
    </row>
    <row r="78" spans="1:6" ht="12.75">
      <c r="A78" s="101" t="s">
        <v>255</v>
      </c>
      <c r="B78" s="102">
        <f>B76</f>
        <v>8300</v>
      </c>
      <c r="C78" s="102">
        <f>C76</f>
        <v>4500</v>
      </c>
      <c r="D78" s="102">
        <f>D76</f>
        <v>4500</v>
      </c>
      <c r="E78" s="102">
        <f>E76</f>
        <v>4500</v>
      </c>
      <c r="F78" s="102">
        <f>F76</f>
        <v>0</v>
      </c>
    </row>
    <row r="79" spans="1:6" ht="12.75">
      <c r="A79" s="11"/>
      <c r="B79" s="12"/>
      <c r="C79" s="12"/>
      <c r="D79" s="12"/>
      <c r="E79" s="12"/>
      <c r="F79" s="12"/>
    </row>
    <row r="80" spans="1:6" ht="12.75">
      <c r="A80" s="103" t="s">
        <v>333</v>
      </c>
      <c r="B80" s="104">
        <f>B72+B74+B78</f>
        <v>40823</v>
      </c>
      <c r="C80" s="104">
        <f>C72+C74+C78</f>
        <v>42110</v>
      </c>
      <c r="D80" s="104">
        <f>D72+D74+D78</f>
        <v>42888</v>
      </c>
      <c r="E80" s="104">
        <f>E72+E74+E78</f>
        <v>49508</v>
      </c>
      <c r="F80" s="104">
        <f>F72+F74+F78</f>
        <v>44887</v>
      </c>
    </row>
    <row r="81" spans="1:6" ht="12.75">
      <c r="A81" s="8"/>
      <c r="B81" s="8"/>
      <c r="C81" s="8"/>
      <c r="D81" s="8"/>
      <c r="E81" s="8"/>
      <c r="F81" s="8"/>
    </row>
    <row r="82" spans="1:6" ht="12.75">
      <c r="A82" s="49" t="s">
        <v>330</v>
      </c>
      <c r="B82" s="8"/>
      <c r="C82" s="8"/>
      <c r="D82" s="8"/>
      <c r="E82" s="8"/>
      <c r="F82" s="49">
        <v>74</v>
      </c>
    </row>
    <row r="83" spans="1:6" ht="12.75">
      <c r="A83" s="8"/>
      <c r="B83" s="8"/>
      <c r="C83" s="8"/>
      <c r="D83" s="8"/>
      <c r="E83" s="8"/>
      <c r="F83" s="8"/>
    </row>
    <row r="84" spans="1:6" ht="12.75">
      <c r="A84" s="49" t="s">
        <v>331</v>
      </c>
      <c r="B84" s="8"/>
      <c r="C84" s="8"/>
      <c r="D84" s="8"/>
      <c r="E84" s="8"/>
      <c r="F84" s="49">
        <v>103</v>
      </c>
    </row>
    <row r="85" spans="1:6" ht="12.75">
      <c r="A85" s="8"/>
      <c r="B85" s="8"/>
      <c r="C85" s="8"/>
      <c r="D85" s="8"/>
      <c r="E85" s="8"/>
      <c r="F85" s="8"/>
    </row>
    <row r="86" spans="1:6" ht="12.75">
      <c r="A86" s="103" t="s">
        <v>332</v>
      </c>
      <c r="B86" s="104">
        <f>SUM(B80+B82+B84)</f>
        <v>40823</v>
      </c>
      <c r="C86" s="104">
        <f>SUM(C80+C82+C84)</f>
        <v>42110</v>
      </c>
      <c r="D86" s="104">
        <f>SUM(D80+D82+D84)</f>
        <v>42888</v>
      </c>
      <c r="E86" s="104">
        <f>SUM(E80+E82+E84)</f>
        <v>49508</v>
      </c>
      <c r="F86" s="104">
        <f>SUM(F80+F82+F84)</f>
        <v>45064</v>
      </c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5.875" style="311" customWidth="1"/>
    <col min="2" max="2" width="28.25390625" style="310" customWidth="1"/>
    <col min="3" max="3" width="14.625" style="310" customWidth="1"/>
    <col min="4" max="9" width="11.00390625" style="310" customWidth="1"/>
    <col min="10" max="10" width="11.875" style="310" customWidth="1"/>
    <col min="11" max="16384" width="9.125" style="310" customWidth="1"/>
  </cols>
  <sheetData>
    <row r="1" spans="1:5" ht="18" customHeight="1">
      <c r="A1" s="429" t="s">
        <v>509</v>
      </c>
      <c r="B1" s="429"/>
      <c r="C1" s="429"/>
      <c r="D1" s="429"/>
      <c r="E1" s="429"/>
    </row>
    <row r="2" spans="9:10" ht="14.25" customHeight="1">
      <c r="I2" s="430" t="s">
        <v>537</v>
      </c>
      <c r="J2" s="430"/>
    </row>
    <row r="3" spans="9:10" ht="14.25" customHeight="1">
      <c r="I3" s="312"/>
      <c r="J3" s="312"/>
    </row>
    <row r="4" spans="9:10" ht="14.25" customHeight="1">
      <c r="I4" s="312"/>
      <c r="J4" s="312"/>
    </row>
    <row r="5" spans="1:10" ht="19.5" customHeight="1">
      <c r="A5" s="431" t="s">
        <v>510</v>
      </c>
      <c r="B5" s="431"/>
      <c r="C5" s="431"/>
      <c r="D5" s="431"/>
      <c r="E5" s="431"/>
      <c r="F5" s="431"/>
      <c r="G5" s="431"/>
      <c r="H5" s="431"/>
      <c r="I5" s="431"/>
      <c r="J5" s="431"/>
    </row>
    <row r="6" ht="14.25" thickBot="1">
      <c r="H6" s="314" t="s">
        <v>511</v>
      </c>
    </row>
    <row r="7" spans="1:10" s="319" customFormat="1" ht="26.25" customHeight="1">
      <c r="A7" s="432" t="s">
        <v>512</v>
      </c>
      <c r="B7" s="434" t="s">
        <v>513</v>
      </c>
      <c r="C7" s="434" t="s">
        <v>514</v>
      </c>
      <c r="D7" s="434" t="s">
        <v>515</v>
      </c>
      <c r="E7" s="434" t="s">
        <v>516</v>
      </c>
      <c r="F7" s="315" t="s">
        <v>517</v>
      </c>
      <c r="G7" s="316"/>
      <c r="H7" s="316"/>
      <c r="I7" s="317"/>
      <c r="J7" s="318" t="s">
        <v>441</v>
      </c>
    </row>
    <row r="8" spans="1:10" s="324" customFormat="1" ht="32.25" customHeight="1" thickBot="1">
      <c r="A8" s="433"/>
      <c r="B8" s="435"/>
      <c r="C8" s="435"/>
      <c r="D8" s="436"/>
      <c r="E8" s="436"/>
      <c r="F8" s="320" t="s">
        <v>518</v>
      </c>
      <c r="G8" s="321" t="s">
        <v>519</v>
      </c>
      <c r="H8" s="321" t="s">
        <v>520</v>
      </c>
      <c r="I8" s="322" t="s">
        <v>521</v>
      </c>
      <c r="J8" s="323" t="s">
        <v>522</v>
      </c>
    </row>
    <row r="9" spans="1:10" s="329" customFormat="1" ht="18" customHeight="1" thickBot="1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  <c r="G9" s="327">
        <v>7</v>
      </c>
      <c r="H9" s="327">
        <v>8</v>
      </c>
      <c r="I9" s="327">
        <v>9</v>
      </c>
      <c r="J9" s="328">
        <v>10</v>
      </c>
    </row>
    <row r="10" spans="1:10" ht="33.75" customHeight="1">
      <c r="A10" s="330" t="s">
        <v>157</v>
      </c>
      <c r="B10" s="331" t="s">
        <v>523</v>
      </c>
      <c r="C10" s="332"/>
      <c r="D10" s="333">
        <f aca="true" t="shared" si="0" ref="D10:I10">SUM(D11:D14)</f>
        <v>0</v>
      </c>
      <c r="E10" s="333">
        <f t="shared" si="0"/>
        <v>11826</v>
      </c>
      <c r="F10" s="333">
        <f t="shared" si="0"/>
        <v>0</v>
      </c>
      <c r="G10" s="333">
        <f t="shared" si="0"/>
        <v>0</v>
      </c>
      <c r="H10" s="333">
        <f t="shared" si="0"/>
        <v>0</v>
      </c>
      <c r="I10" s="333">
        <f t="shared" si="0"/>
        <v>0</v>
      </c>
      <c r="J10" s="334">
        <f>SUM(F10:I10)</f>
        <v>0</v>
      </c>
    </row>
    <row r="11" spans="1:10" ht="30.75" customHeight="1" thickBot="1">
      <c r="A11" s="335" t="s">
        <v>158</v>
      </c>
      <c r="B11" s="336" t="s">
        <v>524</v>
      </c>
      <c r="C11" s="337">
        <v>2011</v>
      </c>
      <c r="D11" s="338">
        <v>0</v>
      </c>
      <c r="E11" s="338">
        <v>6353</v>
      </c>
      <c r="F11" s="338"/>
      <c r="G11" s="338"/>
      <c r="H11" s="338"/>
      <c r="I11" s="339"/>
      <c r="J11" s="340">
        <f aca="true" t="shared" si="1" ref="J11:J25">SUM(F11:I11)</f>
        <v>0</v>
      </c>
    </row>
    <row r="12" spans="1:10" ht="33.75" customHeight="1">
      <c r="A12" s="330" t="s">
        <v>159</v>
      </c>
      <c r="B12" s="336" t="s">
        <v>525</v>
      </c>
      <c r="C12" s="337">
        <v>2011</v>
      </c>
      <c r="D12" s="338"/>
      <c r="E12" s="338">
        <v>600</v>
      </c>
      <c r="F12" s="338"/>
      <c r="G12" s="338"/>
      <c r="H12" s="338"/>
      <c r="I12" s="339"/>
      <c r="J12" s="340">
        <f t="shared" si="1"/>
        <v>0</v>
      </c>
    </row>
    <row r="13" spans="1:10" ht="33.75" customHeight="1" thickBot="1">
      <c r="A13" s="335" t="s">
        <v>160</v>
      </c>
      <c r="B13" s="336" t="s">
        <v>526</v>
      </c>
      <c r="C13" s="337">
        <v>2012</v>
      </c>
      <c r="D13" s="338"/>
      <c r="E13" s="338">
        <v>4493</v>
      </c>
      <c r="F13" s="338"/>
      <c r="G13" s="338"/>
      <c r="H13" s="338"/>
      <c r="I13" s="339"/>
      <c r="J13" s="340">
        <f t="shared" si="1"/>
        <v>0</v>
      </c>
    </row>
    <row r="14" spans="1:10" ht="33.75" customHeight="1">
      <c r="A14" s="330" t="s">
        <v>161</v>
      </c>
      <c r="B14" s="336" t="s">
        <v>527</v>
      </c>
      <c r="C14" s="337">
        <v>2012</v>
      </c>
      <c r="D14" s="338"/>
      <c r="E14" s="338">
        <v>380</v>
      </c>
      <c r="F14" s="338"/>
      <c r="G14" s="338"/>
      <c r="H14" s="338"/>
      <c r="I14" s="339"/>
      <c r="J14" s="340"/>
    </row>
    <row r="15" spans="1:10" ht="36" customHeight="1" thickBot="1">
      <c r="A15" s="335" t="s">
        <v>162</v>
      </c>
      <c r="B15" s="341" t="s">
        <v>528</v>
      </c>
      <c r="C15" s="342"/>
      <c r="D15" s="343">
        <f aca="true" t="shared" si="2" ref="D15:I15">SUM(D16:D21)</f>
        <v>4045</v>
      </c>
      <c r="E15" s="343">
        <f t="shared" si="2"/>
        <v>3129</v>
      </c>
      <c r="F15" s="343">
        <f t="shared" si="2"/>
        <v>755</v>
      </c>
      <c r="G15" s="343">
        <f t="shared" si="2"/>
        <v>755</v>
      </c>
      <c r="H15" s="343">
        <f t="shared" si="2"/>
        <v>695</v>
      </c>
      <c r="I15" s="343">
        <f t="shared" si="2"/>
        <v>0</v>
      </c>
      <c r="J15" s="340">
        <f>SUM(F15:I15)</f>
        <v>2205</v>
      </c>
    </row>
    <row r="16" spans="1:10" ht="31.5" customHeight="1">
      <c r="A16" s="330" t="s">
        <v>163</v>
      </c>
      <c r="B16" s="336" t="s">
        <v>529</v>
      </c>
      <c r="C16" s="337">
        <v>2009</v>
      </c>
      <c r="D16" s="338">
        <v>2090</v>
      </c>
      <c r="E16" s="338"/>
      <c r="F16" s="338"/>
      <c r="G16" s="338"/>
      <c r="H16" s="338"/>
      <c r="I16" s="339"/>
      <c r="J16" s="340">
        <f t="shared" si="1"/>
        <v>0</v>
      </c>
    </row>
    <row r="17" spans="1:10" ht="31.5" customHeight="1" thickBot="1">
      <c r="A17" s="335" t="s">
        <v>188</v>
      </c>
      <c r="B17" s="336" t="s">
        <v>530</v>
      </c>
      <c r="C17" s="337">
        <v>2009</v>
      </c>
      <c r="D17" s="338">
        <v>268</v>
      </c>
      <c r="E17" s="338"/>
      <c r="F17" s="338"/>
      <c r="G17" s="338"/>
      <c r="H17" s="338"/>
      <c r="I17" s="339"/>
      <c r="J17" s="340"/>
    </row>
    <row r="18" spans="1:10" ht="36">
      <c r="A18" s="330" t="s">
        <v>191</v>
      </c>
      <c r="B18" s="336" t="s">
        <v>531</v>
      </c>
      <c r="C18" s="337">
        <v>2010</v>
      </c>
      <c r="D18" s="338">
        <v>715</v>
      </c>
      <c r="E18" s="338">
        <v>2153</v>
      </c>
      <c r="F18" s="338"/>
      <c r="G18" s="338"/>
      <c r="H18" s="338"/>
      <c r="I18" s="339"/>
      <c r="J18" s="340">
        <f t="shared" si="1"/>
        <v>0</v>
      </c>
    </row>
    <row r="19" spans="1:10" ht="33" customHeight="1" thickBot="1">
      <c r="A19" s="335" t="s">
        <v>194</v>
      </c>
      <c r="B19" s="336" t="s">
        <v>530</v>
      </c>
      <c r="C19" s="337">
        <v>2010</v>
      </c>
      <c r="D19" s="338">
        <v>198</v>
      </c>
      <c r="E19" s="338">
        <v>227</v>
      </c>
      <c r="F19" s="338"/>
      <c r="G19" s="338"/>
      <c r="H19" s="338"/>
      <c r="I19" s="339"/>
      <c r="J19" s="340">
        <f>SUM(F19:I19)</f>
        <v>0</v>
      </c>
    </row>
    <row r="20" spans="1:10" ht="35.25" customHeight="1">
      <c r="A20" s="330" t="s">
        <v>197</v>
      </c>
      <c r="B20" s="336" t="s">
        <v>532</v>
      </c>
      <c r="C20" s="337">
        <v>2010</v>
      </c>
      <c r="D20" s="338">
        <v>585</v>
      </c>
      <c r="E20" s="338">
        <v>540</v>
      </c>
      <c r="F20" s="338">
        <v>540</v>
      </c>
      <c r="G20" s="338">
        <v>540</v>
      </c>
      <c r="H20" s="338">
        <v>495</v>
      </c>
      <c r="I20" s="339"/>
      <c r="J20" s="340">
        <f>SUM(F20:I20)</f>
        <v>1575</v>
      </c>
    </row>
    <row r="21" spans="1:10" ht="33" customHeight="1" thickBot="1">
      <c r="A21" s="335" t="s">
        <v>199</v>
      </c>
      <c r="B21" s="336" t="s">
        <v>530</v>
      </c>
      <c r="C21" s="337">
        <v>2010</v>
      </c>
      <c r="D21" s="338">
        <v>189</v>
      </c>
      <c r="E21" s="338">
        <v>209</v>
      </c>
      <c r="F21" s="338">
        <v>215</v>
      </c>
      <c r="G21" s="338">
        <v>215</v>
      </c>
      <c r="H21" s="338">
        <v>200</v>
      </c>
      <c r="I21" s="339"/>
      <c r="J21" s="340">
        <f t="shared" si="1"/>
        <v>630</v>
      </c>
    </row>
    <row r="22" spans="1:10" ht="21" customHeight="1">
      <c r="A22" s="330" t="s">
        <v>201</v>
      </c>
      <c r="B22" s="341" t="s">
        <v>533</v>
      </c>
      <c r="C22" s="342"/>
      <c r="D22" s="343">
        <f aca="true" t="shared" si="3" ref="D22:I22">SUM(D23:D23)</f>
        <v>0</v>
      </c>
      <c r="E22" s="343">
        <f t="shared" si="3"/>
        <v>0</v>
      </c>
      <c r="F22" s="343">
        <f t="shared" si="3"/>
        <v>0</v>
      </c>
      <c r="G22" s="343">
        <f t="shared" si="3"/>
        <v>0</v>
      </c>
      <c r="H22" s="343">
        <f t="shared" si="3"/>
        <v>0</v>
      </c>
      <c r="I22" s="344">
        <f t="shared" si="3"/>
        <v>0</v>
      </c>
      <c r="J22" s="340">
        <f t="shared" si="1"/>
        <v>0</v>
      </c>
    </row>
    <row r="23" spans="1:10" ht="21" customHeight="1" thickBot="1">
      <c r="A23" s="335" t="s">
        <v>204</v>
      </c>
      <c r="B23" s="336" t="s">
        <v>534</v>
      </c>
      <c r="C23" s="337"/>
      <c r="D23" s="338"/>
      <c r="E23" s="338"/>
      <c r="F23" s="338"/>
      <c r="G23" s="338"/>
      <c r="H23" s="338"/>
      <c r="I23" s="339"/>
      <c r="J23" s="340">
        <f t="shared" si="1"/>
        <v>0</v>
      </c>
    </row>
    <row r="24" spans="1:10" ht="21" customHeight="1">
      <c r="A24" s="330" t="s">
        <v>207</v>
      </c>
      <c r="B24" s="341" t="s">
        <v>535</v>
      </c>
      <c r="C24" s="342"/>
      <c r="D24" s="343">
        <f aca="true" t="shared" si="4" ref="D24:I24">SUM(D25:D25)</f>
        <v>0</v>
      </c>
      <c r="E24" s="343">
        <f t="shared" si="4"/>
        <v>0</v>
      </c>
      <c r="F24" s="343">
        <f t="shared" si="4"/>
        <v>0</v>
      </c>
      <c r="G24" s="343">
        <f t="shared" si="4"/>
        <v>0</v>
      </c>
      <c r="H24" s="343">
        <f t="shared" si="4"/>
        <v>0</v>
      </c>
      <c r="I24" s="344">
        <f t="shared" si="4"/>
        <v>0</v>
      </c>
      <c r="J24" s="340">
        <f t="shared" si="1"/>
        <v>0</v>
      </c>
    </row>
    <row r="25" spans="1:10" ht="21" customHeight="1" thickBot="1">
      <c r="A25" s="335" t="s">
        <v>210</v>
      </c>
      <c r="B25" s="336" t="s">
        <v>534</v>
      </c>
      <c r="C25" s="337"/>
      <c r="D25" s="338">
        <v>0</v>
      </c>
      <c r="E25" s="338"/>
      <c r="F25" s="338"/>
      <c r="G25" s="338"/>
      <c r="H25" s="338"/>
      <c r="I25" s="339"/>
      <c r="J25" s="340">
        <f t="shared" si="1"/>
        <v>0</v>
      </c>
    </row>
    <row r="26" spans="1:10" ht="21" customHeight="1" thickBot="1">
      <c r="A26" s="330" t="s">
        <v>213</v>
      </c>
      <c r="B26" s="345" t="s">
        <v>536</v>
      </c>
      <c r="C26" s="346"/>
      <c r="D26" s="347">
        <f aca="true" t="shared" si="5" ref="D26:J26">D10+D15+D22+D24</f>
        <v>4045</v>
      </c>
      <c r="E26" s="347">
        <f t="shared" si="5"/>
        <v>14955</v>
      </c>
      <c r="F26" s="347">
        <f t="shared" si="5"/>
        <v>755</v>
      </c>
      <c r="G26" s="347">
        <f t="shared" si="5"/>
        <v>755</v>
      </c>
      <c r="H26" s="347">
        <f t="shared" si="5"/>
        <v>695</v>
      </c>
      <c r="I26" s="348">
        <f t="shared" si="5"/>
        <v>0</v>
      </c>
      <c r="J26" s="349">
        <f t="shared" si="5"/>
        <v>2205</v>
      </c>
    </row>
  </sheetData>
  <sheetProtection/>
  <mergeCells count="8">
    <mergeCell ref="A1:E1"/>
    <mergeCell ref="I2:J2"/>
    <mergeCell ref="A5:J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3">
      <selection activeCell="A1" sqref="A1:IV16384"/>
    </sheetView>
  </sheetViews>
  <sheetFormatPr defaultColWidth="9.00390625" defaultRowHeight="12.75"/>
  <cols>
    <col min="1" max="1" width="5.875" style="311" customWidth="1"/>
    <col min="2" max="2" width="28.25390625" style="310" customWidth="1"/>
    <col min="3" max="3" width="14.625" style="310" customWidth="1"/>
    <col min="4" max="9" width="11.00390625" style="310" customWidth="1"/>
    <col min="10" max="16384" width="9.125" style="310" customWidth="1"/>
  </cols>
  <sheetData>
    <row r="1" spans="1:5" ht="18" customHeight="1">
      <c r="A1" s="429" t="s">
        <v>509</v>
      </c>
      <c r="B1" s="429"/>
      <c r="C1" s="429"/>
      <c r="D1" s="429"/>
      <c r="E1" s="309"/>
    </row>
    <row r="2" spans="9:10" ht="14.25" customHeight="1">
      <c r="I2" s="437" t="s">
        <v>547</v>
      </c>
      <c r="J2" s="437"/>
    </row>
    <row r="3" ht="14.25" customHeight="1">
      <c r="I3" s="312"/>
    </row>
    <row r="4" ht="14.25" customHeight="1">
      <c r="I4" s="312"/>
    </row>
    <row r="5" spans="1:9" ht="19.5" customHeight="1">
      <c r="A5" s="431" t="s">
        <v>538</v>
      </c>
      <c r="B5" s="431"/>
      <c r="C5" s="431"/>
      <c r="D5" s="431"/>
      <c r="E5" s="431"/>
      <c r="F5" s="431"/>
      <c r="G5" s="431"/>
      <c r="H5" s="431"/>
      <c r="I5" s="431"/>
    </row>
    <row r="6" spans="1:9" ht="19.5" customHeight="1">
      <c r="A6" s="313"/>
      <c r="B6" s="313"/>
      <c r="C6" s="313"/>
      <c r="D6" s="313"/>
      <c r="E6" s="313"/>
      <c r="F6" s="313"/>
      <c r="G6" s="313"/>
      <c r="H6" s="313"/>
      <c r="I6" s="313"/>
    </row>
    <row r="7" ht="14.25" thickBot="1">
      <c r="I7" s="350" t="s">
        <v>511</v>
      </c>
    </row>
    <row r="8" spans="1:9" s="319" customFormat="1" ht="26.25" customHeight="1">
      <c r="A8" s="432" t="s">
        <v>512</v>
      </c>
      <c r="B8" s="434" t="s">
        <v>539</v>
      </c>
      <c r="C8" s="434" t="s">
        <v>540</v>
      </c>
      <c r="D8" s="434" t="s">
        <v>541</v>
      </c>
      <c r="E8" s="438" t="s">
        <v>546</v>
      </c>
      <c r="F8" s="439"/>
      <c r="G8" s="439"/>
      <c r="H8" s="439"/>
      <c r="I8" s="440"/>
    </row>
    <row r="9" spans="1:9" s="324" customFormat="1" ht="32.25" customHeight="1" thickBot="1">
      <c r="A9" s="433"/>
      <c r="B9" s="435"/>
      <c r="C9" s="435"/>
      <c r="D9" s="436"/>
      <c r="E9" s="359" t="s">
        <v>70</v>
      </c>
      <c r="F9" s="359" t="s">
        <v>518</v>
      </c>
      <c r="G9" s="321" t="s">
        <v>519</v>
      </c>
      <c r="H9" s="321" t="s">
        <v>520</v>
      </c>
      <c r="I9" s="351" t="s">
        <v>521</v>
      </c>
    </row>
    <row r="10" spans="1:9" s="329" customFormat="1" ht="18" customHeight="1">
      <c r="A10" s="352">
        <v>1</v>
      </c>
      <c r="B10" s="353">
        <v>2</v>
      </c>
      <c r="C10" s="354">
        <v>3</v>
      </c>
      <c r="D10" s="354">
        <v>4</v>
      </c>
      <c r="E10" s="358">
        <v>5</v>
      </c>
      <c r="F10" s="358">
        <v>6</v>
      </c>
      <c r="G10" s="354">
        <v>7</v>
      </c>
      <c r="H10" s="354">
        <v>8</v>
      </c>
      <c r="I10" s="355">
        <v>9</v>
      </c>
    </row>
    <row r="11" spans="1:9" ht="33.75" customHeight="1">
      <c r="A11" s="356" t="s">
        <v>157</v>
      </c>
      <c r="B11" s="357" t="s">
        <v>542</v>
      </c>
      <c r="C11" s="342"/>
      <c r="D11" s="342"/>
      <c r="E11" s="343"/>
      <c r="F11" s="343">
        <f>SUM(F12:F16)</f>
        <v>0</v>
      </c>
      <c r="G11" s="343">
        <f>SUM(G12:G16)</f>
        <v>0</v>
      </c>
      <c r="H11" s="343">
        <f>SUM(H12:H16)</f>
        <v>0</v>
      </c>
      <c r="I11" s="343">
        <f>SUM(I12:I16)</f>
        <v>0</v>
      </c>
    </row>
    <row r="12" spans="1:9" ht="21" customHeight="1">
      <c r="A12" s="356" t="s">
        <v>158</v>
      </c>
      <c r="B12" s="336" t="s">
        <v>534</v>
      </c>
      <c r="C12" s="337"/>
      <c r="D12" s="337"/>
      <c r="E12" s="338"/>
      <c r="F12" s="338"/>
      <c r="G12" s="338"/>
      <c r="H12" s="338"/>
      <c r="I12" s="338"/>
    </row>
    <row r="13" spans="1:9" ht="21" customHeight="1">
      <c r="A13" s="356" t="s">
        <v>159</v>
      </c>
      <c r="B13" s="336" t="s">
        <v>534</v>
      </c>
      <c r="C13" s="337"/>
      <c r="D13" s="337"/>
      <c r="E13" s="338"/>
      <c r="F13" s="338"/>
      <c r="G13" s="338"/>
      <c r="H13" s="338"/>
      <c r="I13" s="338"/>
    </row>
    <row r="14" spans="1:9" ht="21" customHeight="1">
      <c r="A14" s="356" t="s">
        <v>160</v>
      </c>
      <c r="B14" s="336" t="s">
        <v>534</v>
      </c>
      <c r="C14" s="337"/>
      <c r="D14" s="337"/>
      <c r="E14" s="338"/>
      <c r="F14" s="338"/>
      <c r="G14" s="338"/>
      <c r="H14" s="338"/>
      <c r="I14" s="338"/>
    </row>
    <row r="15" spans="1:9" ht="21" customHeight="1">
      <c r="A15" s="356" t="s">
        <v>161</v>
      </c>
      <c r="B15" s="336" t="s">
        <v>534</v>
      </c>
      <c r="C15" s="337"/>
      <c r="D15" s="337"/>
      <c r="E15" s="338"/>
      <c r="F15" s="338"/>
      <c r="G15" s="338"/>
      <c r="H15" s="338"/>
      <c r="I15" s="338"/>
    </row>
    <row r="16" spans="1:9" ht="21" customHeight="1">
      <c r="A16" s="356" t="s">
        <v>162</v>
      </c>
      <c r="B16" s="336" t="s">
        <v>534</v>
      </c>
      <c r="C16" s="337"/>
      <c r="D16" s="337"/>
      <c r="E16" s="338"/>
      <c r="F16" s="338"/>
      <c r="G16" s="338"/>
      <c r="H16" s="338"/>
      <c r="I16" s="338"/>
    </row>
    <row r="17" spans="1:9" ht="36" customHeight="1">
      <c r="A17" s="356" t="s">
        <v>163</v>
      </c>
      <c r="B17" s="341" t="s">
        <v>543</v>
      </c>
      <c r="C17" s="342"/>
      <c r="D17" s="342"/>
      <c r="E17" s="343">
        <f>SUM(E18:E22)</f>
        <v>580</v>
      </c>
      <c r="F17" s="343">
        <f>SUM(F18:F22)</f>
        <v>580</v>
      </c>
      <c r="G17" s="343">
        <f>SUM(G18:G22)</f>
        <v>580</v>
      </c>
      <c r="H17" s="343">
        <f>SUM(H18:H22)</f>
        <v>435</v>
      </c>
      <c r="I17" s="343">
        <f>SUM(I18:I22)</f>
        <v>290</v>
      </c>
    </row>
    <row r="18" spans="1:9" ht="38.25" customHeight="1">
      <c r="A18" s="356" t="s">
        <v>188</v>
      </c>
      <c r="B18" s="336" t="s">
        <v>544</v>
      </c>
      <c r="C18" s="337">
        <v>2012</v>
      </c>
      <c r="D18" s="337">
        <v>2017</v>
      </c>
      <c r="E18" s="338">
        <v>580</v>
      </c>
      <c r="F18" s="338">
        <v>580</v>
      </c>
      <c r="G18" s="338">
        <v>580</v>
      </c>
      <c r="H18" s="338">
        <v>435</v>
      </c>
      <c r="I18" s="338">
        <v>290</v>
      </c>
    </row>
    <row r="19" spans="1:9" ht="21" customHeight="1">
      <c r="A19" s="356" t="s">
        <v>191</v>
      </c>
      <c r="B19" s="336" t="s">
        <v>534</v>
      </c>
      <c r="C19" s="337"/>
      <c r="D19" s="337"/>
      <c r="E19" s="338"/>
      <c r="F19" s="338"/>
      <c r="G19" s="338"/>
      <c r="H19" s="338"/>
      <c r="I19" s="338"/>
    </row>
    <row r="20" spans="1:9" ht="21" customHeight="1">
      <c r="A20" s="356" t="s">
        <v>194</v>
      </c>
      <c r="B20" s="336" t="s">
        <v>534</v>
      </c>
      <c r="C20" s="337"/>
      <c r="D20" s="337"/>
      <c r="E20" s="338"/>
      <c r="F20" s="338"/>
      <c r="G20" s="338"/>
      <c r="H20" s="338"/>
      <c r="I20" s="338"/>
    </row>
    <row r="21" spans="1:9" ht="21" customHeight="1">
      <c r="A21" s="356" t="s">
        <v>197</v>
      </c>
      <c r="B21" s="336" t="s">
        <v>534</v>
      </c>
      <c r="C21" s="337"/>
      <c r="D21" s="337"/>
      <c r="E21" s="338"/>
      <c r="F21" s="338"/>
      <c r="G21" s="338"/>
      <c r="H21" s="338"/>
      <c r="I21" s="338"/>
    </row>
    <row r="22" spans="1:9" ht="21" customHeight="1">
      <c r="A22" s="356" t="s">
        <v>199</v>
      </c>
      <c r="B22" s="336" t="s">
        <v>534</v>
      </c>
      <c r="C22" s="337"/>
      <c r="D22" s="337"/>
      <c r="E22" s="338"/>
      <c r="F22" s="338"/>
      <c r="G22" s="338"/>
      <c r="H22" s="338"/>
      <c r="I22" s="338"/>
    </row>
    <row r="23" spans="1:9" ht="36" customHeight="1">
      <c r="A23" s="356" t="s">
        <v>201</v>
      </c>
      <c r="B23" s="341" t="s">
        <v>545</v>
      </c>
      <c r="C23" s="342"/>
      <c r="D23" s="342"/>
      <c r="E23" s="343">
        <f>SUM(E11+E17)</f>
        <v>580</v>
      </c>
      <c r="F23" s="343">
        <f>SUM(F11+F17)</f>
        <v>580</v>
      </c>
      <c r="G23" s="343">
        <f>SUM(G11+G17)</f>
        <v>580</v>
      </c>
      <c r="H23" s="343">
        <f>SUM(H11+H17)</f>
        <v>435</v>
      </c>
      <c r="I23" s="343">
        <f>SUM(I11+I17)</f>
        <v>290</v>
      </c>
    </row>
  </sheetData>
  <sheetProtection/>
  <mergeCells count="8">
    <mergeCell ref="A1:D1"/>
    <mergeCell ref="I2:J2"/>
    <mergeCell ref="A5:I5"/>
    <mergeCell ref="A8:A9"/>
    <mergeCell ref="B8:B9"/>
    <mergeCell ref="C8:C9"/>
    <mergeCell ref="D8:D9"/>
    <mergeCell ref="E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625" style="108" customWidth="1"/>
    <col min="2" max="2" width="50.625" style="109" customWidth="1"/>
    <col min="3" max="4" width="13.75390625" style="108" customWidth="1"/>
    <col min="5" max="16384" width="9.125" style="108" customWidth="1"/>
  </cols>
  <sheetData>
    <row r="1" ht="12.75">
      <c r="D1" s="110" t="s">
        <v>565</v>
      </c>
    </row>
    <row r="3" spans="1:3" s="111" customFormat="1" ht="25.5" customHeight="1">
      <c r="A3" s="387" t="s">
        <v>33</v>
      </c>
      <c r="B3" s="387"/>
      <c r="C3" s="387"/>
    </row>
    <row r="4" spans="1:3" s="112" customFormat="1" ht="18" customHeight="1">
      <c r="A4" s="388" t="s">
        <v>548</v>
      </c>
      <c r="B4" s="388"/>
      <c r="C4" s="388"/>
    </row>
    <row r="5" spans="1:3" s="113" customFormat="1" ht="16.5" customHeight="1">
      <c r="A5" s="389" t="s">
        <v>384</v>
      </c>
      <c r="B5" s="389"/>
      <c r="C5" s="389"/>
    </row>
    <row r="6" spans="3:4" s="109" customFormat="1" ht="13.5" customHeight="1" thickBot="1">
      <c r="C6" s="360" t="s">
        <v>345</v>
      </c>
      <c r="D6" s="360" t="s">
        <v>345</v>
      </c>
    </row>
    <row r="7" spans="1:4" ht="54" customHeight="1" thickBot="1">
      <c r="A7" s="189" t="s">
        <v>346</v>
      </c>
      <c r="B7" s="190" t="s">
        <v>347</v>
      </c>
      <c r="C7" s="191" t="s">
        <v>549</v>
      </c>
      <c r="D7" s="191" t="s">
        <v>342</v>
      </c>
    </row>
    <row r="8" spans="1:4" s="364" customFormat="1" ht="19.5" customHeight="1" thickBot="1">
      <c r="A8" s="361" t="s">
        <v>157</v>
      </c>
      <c r="B8" s="362" t="s">
        <v>550</v>
      </c>
      <c r="C8" s="363">
        <v>0</v>
      </c>
      <c r="D8" s="363">
        <v>0</v>
      </c>
    </row>
    <row r="9" spans="1:4" s="142" customFormat="1" ht="19.5" customHeight="1" thickBot="1">
      <c r="A9" s="118" t="s">
        <v>158</v>
      </c>
      <c r="B9" s="119" t="s">
        <v>551</v>
      </c>
      <c r="C9" s="363">
        <v>0</v>
      </c>
      <c r="D9" s="363">
        <v>0</v>
      </c>
    </row>
    <row r="10" spans="1:4" s="142" customFormat="1" ht="19.5" customHeight="1" thickBot="1">
      <c r="A10" s="361" t="s">
        <v>159</v>
      </c>
      <c r="B10" s="198" t="s">
        <v>552</v>
      </c>
      <c r="C10" s="363">
        <v>0</v>
      </c>
      <c r="D10" s="363">
        <v>0</v>
      </c>
    </row>
    <row r="11" spans="1:4" s="142" customFormat="1" ht="19.5" customHeight="1" thickBot="1">
      <c r="A11" s="118" t="s">
        <v>160</v>
      </c>
      <c r="B11" s="129" t="s">
        <v>553</v>
      </c>
      <c r="C11" s="363">
        <v>0</v>
      </c>
      <c r="D11" s="363">
        <v>0</v>
      </c>
    </row>
    <row r="12" spans="1:4" s="142" customFormat="1" ht="19.5" customHeight="1" thickBot="1">
      <c r="A12" s="361" t="s">
        <v>161</v>
      </c>
      <c r="B12" s="205" t="s">
        <v>554</v>
      </c>
      <c r="C12" s="363">
        <f>SUM(C13:C16)</f>
        <v>0</v>
      </c>
      <c r="D12" s="363">
        <f>SUM(D13:D16)</f>
        <v>0</v>
      </c>
    </row>
    <row r="13" spans="1:4" s="364" customFormat="1" ht="19.5" customHeight="1" thickBot="1">
      <c r="A13" s="118" t="s">
        <v>162</v>
      </c>
      <c r="B13" s="365" t="s">
        <v>555</v>
      </c>
      <c r="C13" s="363">
        <v>0</v>
      </c>
      <c r="D13" s="363">
        <v>0</v>
      </c>
    </row>
    <row r="14" spans="1:4" s="364" customFormat="1" ht="19.5" customHeight="1" thickBot="1">
      <c r="A14" s="361" t="s">
        <v>163</v>
      </c>
      <c r="B14" s="366" t="s">
        <v>556</v>
      </c>
      <c r="C14" s="363">
        <v>0</v>
      </c>
      <c r="D14" s="363">
        <v>0</v>
      </c>
    </row>
    <row r="15" spans="1:4" s="364" customFormat="1" ht="19.5" customHeight="1" thickBot="1">
      <c r="A15" s="118" t="s">
        <v>188</v>
      </c>
      <c r="B15" s="366" t="s">
        <v>557</v>
      </c>
      <c r="C15" s="363">
        <v>0</v>
      </c>
      <c r="D15" s="363">
        <v>0</v>
      </c>
    </row>
    <row r="16" spans="1:4" s="364" customFormat="1" ht="19.5" customHeight="1" thickBot="1">
      <c r="A16" s="361" t="s">
        <v>191</v>
      </c>
      <c r="B16" s="367" t="s">
        <v>558</v>
      </c>
      <c r="C16" s="363"/>
      <c r="D16" s="363"/>
    </row>
    <row r="17" spans="1:4" s="142" customFormat="1" ht="19.5" customHeight="1" thickBot="1">
      <c r="A17" s="118" t="s">
        <v>194</v>
      </c>
      <c r="B17" s="135" t="s">
        <v>559</v>
      </c>
      <c r="C17" s="363">
        <v>0</v>
      </c>
      <c r="D17" s="363">
        <v>0</v>
      </c>
    </row>
    <row r="18" spans="1:4" s="142" customFormat="1" ht="19.5" customHeight="1" thickBot="1">
      <c r="A18" s="361" t="s">
        <v>197</v>
      </c>
      <c r="B18" s="205" t="s">
        <v>560</v>
      </c>
      <c r="C18" s="363">
        <v>0</v>
      </c>
      <c r="D18" s="363">
        <v>0</v>
      </c>
    </row>
    <row r="19" spans="1:4" s="142" customFormat="1" ht="18" customHeight="1" thickBot="1">
      <c r="A19" s="118" t="s">
        <v>199</v>
      </c>
      <c r="B19" s="205" t="s">
        <v>561</v>
      </c>
      <c r="C19" s="363">
        <v>0</v>
      </c>
      <c r="D19" s="363">
        <v>0</v>
      </c>
    </row>
    <row r="20" spans="1:4" s="142" customFormat="1" ht="18" customHeight="1" thickBot="1">
      <c r="A20" s="361" t="s">
        <v>201</v>
      </c>
      <c r="B20" s="205" t="s">
        <v>562</v>
      </c>
      <c r="C20" s="363">
        <v>0</v>
      </c>
      <c r="D20" s="363">
        <v>0</v>
      </c>
    </row>
    <row r="21" spans="1:4" s="142" customFormat="1" ht="18" customHeight="1" thickBot="1">
      <c r="A21" s="118" t="s">
        <v>204</v>
      </c>
      <c r="B21" s="368" t="s">
        <v>563</v>
      </c>
      <c r="C21" s="363">
        <v>0</v>
      </c>
      <c r="D21" s="363">
        <v>0</v>
      </c>
    </row>
    <row r="22" spans="1:4" s="127" customFormat="1" ht="18" customHeight="1" thickBot="1">
      <c r="A22" s="192" t="s">
        <v>207</v>
      </c>
      <c r="B22" s="369" t="s">
        <v>564</v>
      </c>
      <c r="C22" s="370">
        <f>SUM(C8:C21)</f>
        <v>0</v>
      </c>
      <c r="D22" s="370">
        <f>SUM(D8:D21)</f>
        <v>0</v>
      </c>
    </row>
    <row r="23" spans="1:4" s="142" customFormat="1" ht="18" customHeight="1">
      <c r="A23" s="213"/>
      <c r="B23" s="208"/>
      <c r="C23" s="209"/>
      <c r="D23" s="209"/>
    </row>
    <row r="24" spans="1:4" s="156" customFormat="1" ht="18" customHeight="1">
      <c r="A24" s="214"/>
      <c r="B24" s="211"/>
      <c r="C24" s="212"/>
      <c r="D24" s="212"/>
    </row>
    <row r="25" spans="1:4" s="127" customFormat="1" ht="25.5" customHeight="1">
      <c r="A25" s="210"/>
      <c r="B25" s="215"/>
      <c r="C25" s="212"/>
      <c r="D25" s="212"/>
    </row>
    <row r="26" spans="1:4" s="122" customFormat="1" ht="18" customHeight="1">
      <c r="A26" s="207"/>
      <c r="B26" s="216"/>
      <c r="C26" s="209"/>
      <c r="D26" s="209"/>
    </row>
    <row r="27" spans="1:4" s="122" customFormat="1" ht="18" customHeight="1">
      <c r="A27" s="207"/>
      <c r="B27" s="216"/>
      <c r="C27" s="209"/>
      <c r="D27" s="209"/>
    </row>
    <row r="28" spans="1:4" s="169" customFormat="1" ht="23.25" customHeight="1">
      <c r="A28" s="210"/>
      <c r="B28" s="217"/>
      <c r="C28" s="218"/>
      <c r="D28" s="218"/>
    </row>
    <row r="29" spans="1:4" s="173" customFormat="1" ht="18" customHeight="1">
      <c r="A29" s="219"/>
      <c r="B29" s="220"/>
      <c r="C29" s="221"/>
      <c r="D29" s="221"/>
    </row>
    <row r="30" spans="1:4" s="122" customFormat="1" ht="18" customHeight="1">
      <c r="A30" s="222"/>
      <c r="B30" s="223"/>
      <c r="C30" s="209"/>
      <c r="D30" s="209"/>
    </row>
    <row r="31" spans="1:4" s="122" customFormat="1" ht="18" customHeight="1">
      <c r="A31" s="222"/>
      <c r="B31" s="223"/>
      <c r="C31" s="209"/>
      <c r="D31" s="209"/>
    </row>
    <row r="32" spans="1:4" s="122" customFormat="1" ht="18" customHeight="1">
      <c r="A32" s="207"/>
      <c r="B32" s="223"/>
      <c r="C32" s="209"/>
      <c r="D32" s="209"/>
    </row>
    <row r="33" spans="1:4" s="122" customFormat="1" ht="18" customHeight="1">
      <c r="A33" s="207"/>
      <c r="B33" s="223"/>
      <c r="C33" s="209"/>
      <c r="D33" s="209"/>
    </row>
    <row r="34" spans="1:4" s="127" customFormat="1" ht="18" customHeight="1">
      <c r="A34" s="210"/>
      <c r="B34" s="224"/>
      <c r="C34" s="212"/>
      <c r="D34" s="212"/>
    </row>
    <row r="35" spans="1:4" s="122" customFormat="1" ht="27" customHeight="1">
      <c r="A35" s="207"/>
      <c r="B35" s="223"/>
      <c r="C35" s="209"/>
      <c r="D35" s="209"/>
    </row>
    <row r="36" spans="1:4" s="122" customFormat="1" ht="28.5" customHeight="1">
      <c r="A36" s="207"/>
      <c r="B36" s="216"/>
      <c r="C36" s="209"/>
      <c r="D36" s="209"/>
    </row>
    <row r="37" spans="1:4" s="169" customFormat="1" ht="18" customHeight="1">
      <c r="A37" s="210"/>
      <c r="B37" s="217"/>
      <c r="C37" s="218"/>
      <c r="D37" s="218"/>
    </row>
    <row r="38" spans="1:4" s="122" customFormat="1" ht="28.5" customHeight="1">
      <c r="A38" s="207"/>
      <c r="B38" s="223"/>
      <c r="C38" s="209"/>
      <c r="D38" s="209"/>
    </row>
    <row r="39" spans="1:4" s="122" customFormat="1" ht="18.75" customHeight="1">
      <c r="A39" s="207"/>
      <c r="B39" s="223"/>
      <c r="C39" s="209"/>
      <c r="D39" s="209"/>
    </row>
    <row r="40" spans="1:4" s="122" customFormat="1" ht="18" customHeight="1">
      <c r="A40" s="207"/>
      <c r="B40" s="223"/>
      <c r="C40" s="209"/>
      <c r="D40" s="209"/>
    </row>
  </sheetData>
  <sheetProtection/>
  <mergeCells count="3"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E8" sqref="E8:E9"/>
    </sheetView>
  </sheetViews>
  <sheetFormatPr defaultColWidth="9.00390625" defaultRowHeight="12.75"/>
  <cols>
    <col min="1" max="1" width="5.875" style="311" customWidth="1"/>
    <col min="2" max="2" width="28.25390625" style="310" customWidth="1"/>
    <col min="3" max="3" width="12.75390625" style="310" customWidth="1"/>
    <col min="4" max="4" width="13.375" style="310" customWidth="1"/>
    <col min="5" max="10" width="11.00390625" style="310" customWidth="1"/>
    <col min="11" max="16384" width="9.125" style="310" customWidth="1"/>
  </cols>
  <sheetData>
    <row r="1" spans="1:7" ht="18" customHeight="1">
      <c r="A1" s="429" t="s">
        <v>509</v>
      </c>
      <c r="B1" s="429"/>
      <c r="C1" s="429"/>
      <c r="D1" s="429"/>
      <c r="E1" s="429"/>
      <c r="F1" s="429"/>
      <c r="G1" s="309"/>
    </row>
    <row r="2" spans="9:10" ht="14.25" customHeight="1">
      <c r="I2" s="437" t="s">
        <v>566</v>
      </c>
      <c r="J2" s="437"/>
    </row>
    <row r="3" ht="14.25" customHeight="1">
      <c r="I3" s="312"/>
    </row>
    <row r="4" ht="14.25" customHeight="1">
      <c r="I4" s="312"/>
    </row>
    <row r="5" spans="1:10" ht="19.5" customHeight="1">
      <c r="A5" s="431" t="s">
        <v>578</v>
      </c>
      <c r="B5" s="431"/>
      <c r="C5" s="431"/>
      <c r="D5" s="431"/>
      <c r="E5" s="431"/>
      <c r="F5" s="431"/>
      <c r="G5" s="431"/>
      <c r="H5" s="431"/>
      <c r="I5" s="431"/>
      <c r="J5" s="431"/>
    </row>
    <row r="6" spans="1:10" ht="19.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</row>
    <row r="7" ht="14.25" thickBot="1">
      <c r="I7" s="350" t="s">
        <v>511</v>
      </c>
    </row>
    <row r="8" spans="1:10" s="319" customFormat="1" ht="26.25" customHeight="1">
      <c r="A8" s="432" t="s">
        <v>512</v>
      </c>
      <c r="B8" s="434" t="s">
        <v>347</v>
      </c>
      <c r="C8" s="434" t="s">
        <v>569</v>
      </c>
      <c r="D8" s="434" t="s">
        <v>579</v>
      </c>
      <c r="E8" s="434" t="s">
        <v>572</v>
      </c>
      <c r="F8" s="434" t="s">
        <v>571</v>
      </c>
      <c r="G8" s="438" t="s">
        <v>574</v>
      </c>
      <c r="H8" s="439"/>
      <c r="I8" s="439"/>
      <c r="J8" s="441" t="s">
        <v>576</v>
      </c>
    </row>
    <row r="9" spans="1:10" s="324" customFormat="1" ht="32.25" customHeight="1" thickBot="1">
      <c r="A9" s="433"/>
      <c r="B9" s="435"/>
      <c r="C9" s="435"/>
      <c r="D9" s="436"/>
      <c r="E9" s="436"/>
      <c r="F9" s="436"/>
      <c r="G9" s="359" t="s">
        <v>518</v>
      </c>
      <c r="H9" s="359" t="s">
        <v>519</v>
      </c>
      <c r="I9" s="373" t="s">
        <v>575</v>
      </c>
      <c r="J9" s="441"/>
    </row>
    <row r="10" spans="1:10" s="329" customFormat="1" ht="18" customHeight="1">
      <c r="A10" s="352">
        <v>1</v>
      </c>
      <c r="B10" s="353">
        <v>2</v>
      </c>
      <c r="C10" s="354">
        <v>3</v>
      </c>
      <c r="D10" s="354"/>
      <c r="E10" s="354">
        <v>4</v>
      </c>
      <c r="F10" s="354">
        <v>4</v>
      </c>
      <c r="G10" s="358">
        <v>5</v>
      </c>
      <c r="H10" s="358">
        <v>6</v>
      </c>
      <c r="I10" s="374">
        <v>9</v>
      </c>
      <c r="J10" s="375">
        <v>4</v>
      </c>
    </row>
    <row r="11" spans="1:10" ht="33.75" customHeight="1">
      <c r="A11" s="356" t="s">
        <v>157</v>
      </c>
      <c r="B11" s="357" t="s">
        <v>469</v>
      </c>
      <c r="C11" s="342"/>
      <c r="D11" s="342"/>
      <c r="E11" s="343">
        <f>SUM(E12:E16)</f>
        <v>222</v>
      </c>
      <c r="F11" s="343">
        <f>SUM(F12:F16)</f>
        <v>987</v>
      </c>
      <c r="G11" s="343">
        <f>SUM(G12:G16)</f>
        <v>0</v>
      </c>
      <c r="H11" s="343">
        <f>SUM(H12:H16)</f>
        <v>0</v>
      </c>
      <c r="I11" s="343">
        <f>SUM(I12:I16)</f>
        <v>0</v>
      </c>
      <c r="J11" s="343">
        <f>SUM(E11:I11)</f>
        <v>1209</v>
      </c>
    </row>
    <row r="12" spans="1:10" ht="21" customHeight="1">
      <c r="A12" s="356" t="s">
        <v>158</v>
      </c>
      <c r="B12" s="336" t="s">
        <v>568</v>
      </c>
      <c r="C12" s="371" t="s">
        <v>570</v>
      </c>
      <c r="D12" s="371" t="s">
        <v>573</v>
      </c>
      <c r="E12" s="337">
        <v>222</v>
      </c>
      <c r="F12" s="337">
        <v>987</v>
      </c>
      <c r="G12" s="338"/>
      <c r="H12" s="338"/>
      <c r="I12" s="338"/>
      <c r="J12" s="372">
        <f aca="true" t="shared" si="0" ref="J12:J23">SUM(E12:I12)</f>
        <v>1209</v>
      </c>
    </row>
    <row r="13" spans="1:10" ht="21" customHeight="1">
      <c r="A13" s="356" t="s">
        <v>159</v>
      </c>
      <c r="B13" s="336" t="s">
        <v>534</v>
      </c>
      <c r="C13" s="337"/>
      <c r="D13" s="337"/>
      <c r="E13" s="337"/>
      <c r="F13" s="337"/>
      <c r="G13" s="338"/>
      <c r="H13" s="338"/>
      <c r="I13" s="338"/>
      <c r="J13" s="372">
        <f t="shared" si="0"/>
        <v>0</v>
      </c>
    </row>
    <row r="14" spans="1:10" ht="21" customHeight="1">
      <c r="A14" s="356" t="s">
        <v>160</v>
      </c>
      <c r="B14" s="336" t="s">
        <v>534</v>
      </c>
      <c r="C14" s="337"/>
      <c r="D14" s="337"/>
      <c r="E14" s="337"/>
      <c r="F14" s="337"/>
      <c r="G14" s="338"/>
      <c r="H14" s="338"/>
      <c r="I14" s="338"/>
      <c r="J14" s="372">
        <f t="shared" si="0"/>
        <v>0</v>
      </c>
    </row>
    <row r="15" spans="1:10" ht="21" customHeight="1">
      <c r="A15" s="356" t="s">
        <v>161</v>
      </c>
      <c r="B15" s="336" t="s">
        <v>534</v>
      </c>
      <c r="C15" s="337"/>
      <c r="D15" s="337"/>
      <c r="E15" s="337"/>
      <c r="F15" s="337"/>
      <c r="G15" s="338"/>
      <c r="H15" s="338"/>
      <c r="I15" s="338"/>
      <c r="J15" s="372">
        <f t="shared" si="0"/>
        <v>0</v>
      </c>
    </row>
    <row r="16" spans="1:10" ht="21" customHeight="1">
      <c r="A16" s="356" t="s">
        <v>162</v>
      </c>
      <c r="B16" s="336" t="s">
        <v>534</v>
      </c>
      <c r="C16" s="337"/>
      <c r="D16" s="337"/>
      <c r="E16" s="337"/>
      <c r="F16" s="337"/>
      <c r="G16" s="338"/>
      <c r="H16" s="338"/>
      <c r="I16" s="338"/>
      <c r="J16" s="372">
        <f t="shared" si="0"/>
        <v>0</v>
      </c>
    </row>
    <row r="17" spans="1:10" ht="36" customHeight="1">
      <c r="A17" s="356" t="s">
        <v>163</v>
      </c>
      <c r="B17" s="341" t="s">
        <v>567</v>
      </c>
      <c r="C17" s="342"/>
      <c r="D17" s="342"/>
      <c r="E17" s="343">
        <f>SUM(E18:E22)</f>
        <v>0</v>
      </c>
      <c r="F17" s="343">
        <f>SUM(F18:F22)</f>
        <v>0</v>
      </c>
      <c r="G17" s="343">
        <f>SUM(G18:G22)</f>
        <v>0</v>
      </c>
      <c r="H17" s="343">
        <f>SUM(H18:H22)</f>
        <v>0</v>
      </c>
      <c r="I17" s="343">
        <f>SUM(I18:I22)</f>
        <v>0</v>
      </c>
      <c r="J17" s="343">
        <f t="shared" si="0"/>
        <v>0</v>
      </c>
    </row>
    <row r="18" spans="1:10" ht="38.25" customHeight="1">
      <c r="A18" s="356" t="s">
        <v>188</v>
      </c>
      <c r="B18" s="336" t="s">
        <v>534</v>
      </c>
      <c r="C18" s="337"/>
      <c r="D18" s="337"/>
      <c r="E18" s="337"/>
      <c r="F18" s="337"/>
      <c r="G18" s="338"/>
      <c r="H18" s="338"/>
      <c r="I18" s="338"/>
      <c r="J18" s="372">
        <f t="shared" si="0"/>
        <v>0</v>
      </c>
    </row>
    <row r="19" spans="1:10" ht="21" customHeight="1">
      <c r="A19" s="356" t="s">
        <v>191</v>
      </c>
      <c r="B19" s="336" t="s">
        <v>534</v>
      </c>
      <c r="C19" s="337"/>
      <c r="D19" s="337"/>
      <c r="E19" s="337"/>
      <c r="F19" s="337"/>
      <c r="G19" s="338"/>
      <c r="H19" s="338"/>
      <c r="I19" s="338"/>
      <c r="J19" s="372">
        <f t="shared" si="0"/>
        <v>0</v>
      </c>
    </row>
    <row r="20" spans="1:10" ht="21" customHeight="1">
      <c r="A20" s="356" t="s">
        <v>194</v>
      </c>
      <c r="B20" s="336" t="s">
        <v>534</v>
      </c>
      <c r="C20" s="337"/>
      <c r="D20" s="337"/>
      <c r="E20" s="337"/>
      <c r="F20" s="337"/>
      <c r="G20" s="338"/>
      <c r="H20" s="338"/>
      <c r="I20" s="338"/>
      <c r="J20" s="372">
        <f t="shared" si="0"/>
        <v>0</v>
      </c>
    </row>
    <row r="21" spans="1:10" ht="21" customHeight="1">
      <c r="A21" s="356" t="s">
        <v>197</v>
      </c>
      <c r="B21" s="336" t="s">
        <v>534</v>
      </c>
      <c r="C21" s="337"/>
      <c r="D21" s="337"/>
      <c r="E21" s="337"/>
      <c r="F21" s="337"/>
      <c r="G21" s="338"/>
      <c r="H21" s="338"/>
      <c r="I21" s="338"/>
      <c r="J21" s="372">
        <f t="shared" si="0"/>
        <v>0</v>
      </c>
    </row>
    <row r="22" spans="1:10" ht="21" customHeight="1">
      <c r="A22" s="356" t="s">
        <v>199</v>
      </c>
      <c r="B22" s="336" t="s">
        <v>534</v>
      </c>
      <c r="C22" s="337"/>
      <c r="D22" s="337"/>
      <c r="E22" s="337"/>
      <c r="F22" s="337"/>
      <c r="G22" s="338"/>
      <c r="H22" s="338"/>
      <c r="I22" s="338"/>
      <c r="J22" s="372">
        <f t="shared" si="0"/>
        <v>0</v>
      </c>
    </row>
    <row r="23" spans="1:10" ht="36" customHeight="1">
      <c r="A23" s="356" t="s">
        <v>201</v>
      </c>
      <c r="B23" s="341" t="s">
        <v>577</v>
      </c>
      <c r="C23" s="342"/>
      <c r="D23" s="342"/>
      <c r="E23" s="343">
        <f>SUM(E11+E17)</f>
        <v>222</v>
      </c>
      <c r="F23" s="343">
        <f>SUM(F11+F17)</f>
        <v>987</v>
      </c>
      <c r="G23" s="343">
        <f>SUM(G11+G17)</f>
        <v>0</v>
      </c>
      <c r="H23" s="343">
        <f>SUM(H11+H17)</f>
        <v>0</v>
      </c>
      <c r="I23" s="343">
        <f>SUM(I11+I17)</f>
        <v>0</v>
      </c>
      <c r="J23" s="343">
        <f t="shared" si="0"/>
        <v>1209</v>
      </c>
    </row>
  </sheetData>
  <sheetProtection/>
  <mergeCells count="11">
    <mergeCell ref="G8:I8"/>
    <mergeCell ref="E8:E9"/>
    <mergeCell ref="D8:D9"/>
    <mergeCell ref="J8:J9"/>
    <mergeCell ref="A5:J5"/>
    <mergeCell ref="A1:F1"/>
    <mergeCell ref="I2:J2"/>
    <mergeCell ref="A8:A9"/>
    <mergeCell ref="B8:B9"/>
    <mergeCell ref="C8:C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130" zoomScaleNormal="130" zoomScalePageLayoutView="0" workbookViewId="0" topLeftCell="A37">
      <selection activeCell="E65" sqref="E65"/>
    </sheetView>
  </sheetViews>
  <sheetFormatPr defaultColWidth="9.00390625" defaultRowHeight="12.75"/>
  <cols>
    <col min="1" max="1" width="52.875" style="0" customWidth="1"/>
    <col min="2" max="2" width="13.875" style="0" customWidth="1"/>
    <col min="3" max="3" width="13.25390625" style="0" customWidth="1"/>
    <col min="4" max="6" width="13.75390625" style="0" bestFit="1" customWidth="1"/>
    <col min="8" max="8" width="10.625" style="0" customWidth="1"/>
  </cols>
  <sheetData>
    <row r="1" ht="12.75">
      <c r="A1" t="s">
        <v>11</v>
      </c>
    </row>
    <row r="2" spans="2:6" ht="12.75">
      <c r="B2" s="77" t="s">
        <v>12</v>
      </c>
      <c r="C2" s="77"/>
      <c r="D2" s="77"/>
      <c r="E2" s="77"/>
      <c r="F2" s="77"/>
    </row>
    <row r="3" ht="12.75">
      <c r="A3" s="53" t="s">
        <v>386</v>
      </c>
    </row>
    <row r="4" spans="2:6" ht="12.75">
      <c r="B4" s="22" t="s">
        <v>2</v>
      </c>
      <c r="C4" s="22"/>
      <c r="D4" s="22"/>
      <c r="E4" s="22"/>
      <c r="F4" s="22"/>
    </row>
    <row r="5" ht="12.75" customHeight="1"/>
    <row r="6" spans="1:6" s="7" customFormat="1" ht="12" customHeight="1">
      <c r="A6" s="381"/>
      <c r="B6" s="383" t="s">
        <v>22</v>
      </c>
      <c r="C6" s="379" t="s">
        <v>304</v>
      </c>
      <c r="D6" s="379" t="s">
        <v>303</v>
      </c>
      <c r="E6" s="379" t="s">
        <v>316</v>
      </c>
      <c r="F6" s="379" t="s">
        <v>317</v>
      </c>
    </row>
    <row r="7" spans="1:6" ht="18" customHeight="1">
      <c r="A7" s="382"/>
      <c r="B7" s="384"/>
      <c r="C7" s="380"/>
      <c r="D7" s="380"/>
      <c r="E7" s="380"/>
      <c r="F7" s="380"/>
    </row>
    <row r="8" spans="1:6" ht="12.75">
      <c r="A8" s="23"/>
      <c r="B8" s="24"/>
      <c r="C8" s="24"/>
      <c r="D8" s="24"/>
      <c r="E8" s="24"/>
      <c r="F8" s="24"/>
    </row>
    <row r="9" spans="1:6" s="7" customFormat="1" ht="12">
      <c r="A9" s="9" t="s">
        <v>71</v>
      </c>
      <c r="B9" s="2">
        <f>SUM(B10:B12)</f>
        <v>8027</v>
      </c>
      <c r="C9" s="2">
        <f>SUM(C10:C12)</f>
        <v>8928</v>
      </c>
      <c r="D9" s="2">
        <f>SUM(D10:D12)</f>
        <v>8413</v>
      </c>
      <c r="E9" s="2">
        <f>SUM(E10:E12)</f>
        <v>8403</v>
      </c>
      <c r="F9" s="2">
        <f>SUM(F10:F12)</f>
        <v>8395</v>
      </c>
    </row>
    <row r="10" spans="1:6" s="3" customFormat="1" ht="12">
      <c r="A10" s="10" t="s">
        <v>3</v>
      </c>
      <c r="B10" s="5">
        <v>4364</v>
      </c>
      <c r="C10" s="5">
        <v>5205</v>
      </c>
      <c r="D10" s="5">
        <v>4836</v>
      </c>
      <c r="E10" s="5">
        <v>4833</v>
      </c>
      <c r="F10" s="5">
        <v>4828</v>
      </c>
    </row>
    <row r="11" spans="1:6" s="3" customFormat="1" ht="12">
      <c r="A11" s="10" t="s">
        <v>4</v>
      </c>
      <c r="B11" s="5">
        <v>442</v>
      </c>
      <c r="C11" s="5">
        <v>502</v>
      </c>
      <c r="D11" s="5">
        <v>356</v>
      </c>
      <c r="E11" s="5">
        <v>356</v>
      </c>
      <c r="F11" s="5">
        <v>354</v>
      </c>
    </row>
    <row r="12" spans="1:6" s="3" customFormat="1" ht="12">
      <c r="A12" s="10" t="s">
        <v>5</v>
      </c>
      <c r="B12" s="5">
        <v>3221</v>
      </c>
      <c r="C12" s="5">
        <v>3221</v>
      </c>
      <c r="D12" s="5">
        <v>3221</v>
      </c>
      <c r="E12" s="5">
        <v>3214</v>
      </c>
      <c r="F12" s="5">
        <v>3213</v>
      </c>
    </row>
    <row r="13" spans="1:6" s="3" customFormat="1" ht="12">
      <c r="A13" s="4"/>
      <c r="B13" s="5"/>
      <c r="C13" s="5"/>
      <c r="D13" s="5"/>
      <c r="E13" s="5"/>
      <c r="F13" s="5"/>
    </row>
    <row r="14" spans="1:6" s="7" customFormat="1" ht="12">
      <c r="A14" s="9" t="s">
        <v>72</v>
      </c>
      <c r="B14" s="2">
        <f>SUM(B15:B21)</f>
        <v>2217</v>
      </c>
      <c r="C14" s="2">
        <f>SUM(C15:C21)</f>
        <v>2291</v>
      </c>
      <c r="D14" s="2">
        <f>SUM(D15:D21)</f>
        <v>2090</v>
      </c>
      <c r="E14" s="2">
        <f>SUM(E15:E21)</f>
        <v>2218</v>
      </c>
      <c r="F14" s="2">
        <f>SUM(F15:F21)</f>
        <v>2203</v>
      </c>
    </row>
    <row r="15" spans="1:6" s="3" customFormat="1" ht="12">
      <c r="A15" s="10" t="s">
        <v>118</v>
      </c>
      <c r="B15" s="5">
        <v>1872</v>
      </c>
      <c r="C15" s="5">
        <v>2035</v>
      </c>
      <c r="D15" s="5">
        <v>1818</v>
      </c>
      <c r="E15" s="5">
        <v>1936</v>
      </c>
      <c r="F15" s="5">
        <v>1927</v>
      </c>
    </row>
    <row r="16" spans="1:6" s="3" customFormat="1" ht="12">
      <c r="A16" s="10" t="s">
        <v>26</v>
      </c>
      <c r="B16" s="5">
        <v>171</v>
      </c>
      <c r="C16" s="5">
        <v>179</v>
      </c>
      <c r="D16" s="5">
        <v>179</v>
      </c>
      <c r="E16" s="5">
        <v>179</v>
      </c>
      <c r="F16" s="5">
        <v>178</v>
      </c>
    </row>
    <row r="17" spans="1:6" s="3" customFormat="1" ht="12">
      <c r="A17" s="10" t="s">
        <v>28</v>
      </c>
      <c r="B17" s="5">
        <v>12</v>
      </c>
      <c r="C17" s="5">
        <v>13</v>
      </c>
      <c r="D17" s="5">
        <v>14</v>
      </c>
      <c r="E17" s="5">
        <v>14</v>
      </c>
      <c r="F17" s="5">
        <v>11</v>
      </c>
    </row>
    <row r="18" spans="1:6" s="3" customFormat="1" ht="12">
      <c r="A18" s="10" t="s">
        <v>27</v>
      </c>
      <c r="B18" s="5">
        <v>5</v>
      </c>
      <c r="C18" s="5">
        <v>5</v>
      </c>
      <c r="D18" s="5">
        <v>5</v>
      </c>
      <c r="E18" s="5">
        <v>5</v>
      </c>
      <c r="F18" s="5">
        <v>4</v>
      </c>
    </row>
    <row r="19" spans="1:6" s="3" customFormat="1" ht="12">
      <c r="A19" s="10" t="s">
        <v>21</v>
      </c>
      <c r="B19" s="5">
        <v>8</v>
      </c>
      <c r="C19" s="5">
        <v>7</v>
      </c>
      <c r="D19" s="5">
        <v>7</v>
      </c>
      <c r="E19" s="5">
        <v>7</v>
      </c>
      <c r="F19" s="5">
        <v>7</v>
      </c>
    </row>
    <row r="20" spans="1:6" s="3" customFormat="1" ht="12">
      <c r="A20" s="10" t="s">
        <v>6</v>
      </c>
      <c r="B20" s="5">
        <v>91</v>
      </c>
      <c r="C20" s="5">
        <v>52</v>
      </c>
      <c r="D20" s="5">
        <v>67</v>
      </c>
      <c r="E20" s="5">
        <v>77</v>
      </c>
      <c r="F20" s="5">
        <v>76</v>
      </c>
    </row>
    <row r="21" spans="1:6" s="3" customFormat="1" ht="12">
      <c r="A21" s="10" t="s">
        <v>265</v>
      </c>
      <c r="B21" s="5">
        <v>58</v>
      </c>
      <c r="C21" s="5">
        <v>0</v>
      </c>
      <c r="D21" s="5">
        <v>0</v>
      </c>
      <c r="E21" s="5">
        <v>0</v>
      </c>
      <c r="F21" s="5">
        <v>0</v>
      </c>
    </row>
    <row r="22" spans="1:6" s="7" customFormat="1" ht="12">
      <c r="A22" s="4"/>
      <c r="B22" s="5"/>
      <c r="C22" s="5"/>
      <c r="D22" s="5"/>
      <c r="E22" s="5"/>
      <c r="F22" s="5"/>
    </row>
    <row r="23" spans="1:6" s="3" customFormat="1" ht="12">
      <c r="A23" s="9" t="s">
        <v>119</v>
      </c>
      <c r="B23" s="2">
        <f>SUM(B24:B32)</f>
        <v>9143</v>
      </c>
      <c r="C23" s="2">
        <f>SUM(C24:C32)</f>
        <v>10701</v>
      </c>
      <c r="D23" s="2">
        <f>SUM(D24:D32)</f>
        <v>10765</v>
      </c>
      <c r="E23" s="2">
        <f>SUM(E24:E32)</f>
        <v>9161</v>
      </c>
      <c r="F23" s="2">
        <f>SUM(F24:F32)</f>
        <v>8781</v>
      </c>
    </row>
    <row r="24" spans="1:6" s="3" customFormat="1" ht="12">
      <c r="A24" s="10" t="s">
        <v>7</v>
      </c>
      <c r="B24" s="5">
        <v>1499</v>
      </c>
      <c r="C24" s="5">
        <v>1869</v>
      </c>
      <c r="D24" s="5">
        <v>1891</v>
      </c>
      <c r="E24" s="5">
        <v>1747</v>
      </c>
      <c r="F24" s="5">
        <v>1643</v>
      </c>
    </row>
    <row r="25" spans="1:6" s="3" customFormat="1" ht="12">
      <c r="A25" s="10" t="s">
        <v>8</v>
      </c>
      <c r="B25" s="5">
        <v>529</v>
      </c>
      <c r="C25" s="5">
        <v>559</v>
      </c>
      <c r="D25" s="5">
        <v>582</v>
      </c>
      <c r="E25" s="5">
        <v>540</v>
      </c>
      <c r="F25" s="5">
        <v>529</v>
      </c>
    </row>
    <row r="26" spans="1:6" s="3" customFormat="1" ht="12">
      <c r="A26" s="10" t="s">
        <v>23</v>
      </c>
      <c r="B26" s="5">
        <v>3995</v>
      </c>
      <c r="C26" s="5">
        <v>4903</v>
      </c>
      <c r="D26" s="5">
        <v>4922</v>
      </c>
      <c r="E26" s="5">
        <v>4257</v>
      </c>
      <c r="F26" s="5">
        <v>4150</v>
      </c>
    </row>
    <row r="27" spans="1:6" s="3" customFormat="1" ht="12">
      <c r="A27" s="10" t="s">
        <v>18</v>
      </c>
      <c r="B27" s="5">
        <v>240</v>
      </c>
      <c r="C27" s="5">
        <v>240</v>
      </c>
      <c r="D27" s="5">
        <v>240</v>
      </c>
      <c r="E27" s="5">
        <v>201</v>
      </c>
      <c r="F27" s="5">
        <v>182</v>
      </c>
    </row>
    <row r="28" spans="1:6" s="3" customFormat="1" ht="12">
      <c r="A28" s="10" t="s">
        <v>9</v>
      </c>
      <c r="B28" s="5">
        <v>1715</v>
      </c>
      <c r="C28" s="5">
        <v>1887</v>
      </c>
      <c r="D28" s="5">
        <v>1887</v>
      </c>
      <c r="E28" s="5">
        <v>1500</v>
      </c>
      <c r="F28" s="5">
        <v>1380</v>
      </c>
    </row>
    <row r="29" spans="1:6" s="3" customFormat="1" ht="12">
      <c r="A29" s="10" t="s">
        <v>20</v>
      </c>
      <c r="B29" s="5">
        <v>270</v>
      </c>
      <c r="C29" s="5">
        <v>320</v>
      </c>
      <c r="D29" s="5">
        <v>320</v>
      </c>
      <c r="E29" s="5">
        <v>116</v>
      </c>
      <c r="F29" s="5">
        <v>110</v>
      </c>
    </row>
    <row r="30" spans="1:6" s="3" customFormat="1" ht="12">
      <c r="A30" s="10" t="s">
        <v>10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s="3" customFormat="1" ht="12">
      <c r="A31" s="10" t="s">
        <v>19</v>
      </c>
      <c r="B31" s="5">
        <v>295</v>
      </c>
      <c r="C31" s="5">
        <v>323</v>
      </c>
      <c r="D31" s="5">
        <v>323</v>
      </c>
      <c r="E31" s="5">
        <v>350</v>
      </c>
      <c r="F31" s="5">
        <v>347</v>
      </c>
    </row>
    <row r="32" spans="1:6" s="3" customFormat="1" ht="12">
      <c r="A32" s="10" t="s">
        <v>24</v>
      </c>
      <c r="B32" s="5">
        <v>600</v>
      </c>
      <c r="C32" s="5">
        <v>600</v>
      </c>
      <c r="D32" s="5">
        <v>600</v>
      </c>
      <c r="E32" s="5">
        <v>450</v>
      </c>
      <c r="F32" s="5">
        <v>440</v>
      </c>
    </row>
    <row r="33" spans="1:6" s="3" customFormat="1" ht="12">
      <c r="A33" s="4"/>
      <c r="B33" s="5"/>
      <c r="C33" s="5"/>
      <c r="D33" s="5"/>
      <c r="E33" s="5"/>
      <c r="F33" s="5"/>
    </row>
    <row r="34" spans="1:6" s="3" customFormat="1" ht="12">
      <c r="A34" s="9" t="s">
        <v>120</v>
      </c>
      <c r="B34" s="2">
        <f>SUM(B35:B36)</f>
        <v>5215</v>
      </c>
      <c r="C34" s="2">
        <f>SUM(C35:C36)</f>
        <v>5225</v>
      </c>
      <c r="D34" s="2">
        <f>SUM(D35:D36)</f>
        <v>5355</v>
      </c>
      <c r="E34" s="2">
        <f>SUM(E35:E36)</f>
        <v>5040</v>
      </c>
      <c r="F34" s="2">
        <f>SUM(F35:F36)</f>
        <v>4691</v>
      </c>
    </row>
    <row r="35" spans="1:6" s="7" customFormat="1" ht="12">
      <c r="A35" s="19" t="s">
        <v>266</v>
      </c>
      <c r="B35" s="20">
        <v>4950</v>
      </c>
      <c r="C35" s="20">
        <v>4960</v>
      </c>
      <c r="D35" s="20">
        <v>5090</v>
      </c>
      <c r="E35" s="20">
        <v>4808</v>
      </c>
      <c r="F35" s="20">
        <v>4473</v>
      </c>
    </row>
    <row r="36" spans="1:6" s="3" customFormat="1" ht="12">
      <c r="A36" s="19" t="s">
        <v>121</v>
      </c>
      <c r="B36" s="20">
        <v>265</v>
      </c>
      <c r="C36" s="20">
        <v>265</v>
      </c>
      <c r="D36" s="20">
        <v>265</v>
      </c>
      <c r="E36" s="20">
        <v>232</v>
      </c>
      <c r="F36" s="20">
        <v>218</v>
      </c>
    </row>
    <row r="37" spans="1:6" s="6" customFormat="1" ht="6.75">
      <c r="A37" s="11"/>
      <c r="B37" s="12"/>
      <c r="C37" s="12"/>
      <c r="D37" s="12"/>
      <c r="E37" s="12"/>
      <c r="F37" s="12"/>
    </row>
    <row r="38" spans="1:6" s="7" customFormat="1" ht="12">
      <c r="A38" s="9" t="s">
        <v>122</v>
      </c>
      <c r="B38" s="2">
        <v>1882</v>
      </c>
      <c r="C38" s="2">
        <v>1662</v>
      </c>
      <c r="D38" s="2">
        <v>1512</v>
      </c>
      <c r="E38" s="2">
        <v>1236</v>
      </c>
      <c r="F38" s="2">
        <v>1186</v>
      </c>
    </row>
    <row r="39" spans="1:6" s="6" customFormat="1" ht="6.75">
      <c r="A39" s="11"/>
      <c r="B39" s="12"/>
      <c r="C39" s="12"/>
      <c r="D39" s="12"/>
      <c r="E39" s="12"/>
      <c r="F39" s="12"/>
    </row>
    <row r="40" spans="1:6" s="7" customFormat="1" ht="12">
      <c r="A40" s="9"/>
      <c r="B40" s="2"/>
      <c r="C40" s="2"/>
      <c r="D40" s="2"/>
      <c r="E40" s="2"/>
      <c r="F40" s="2"/>
    </row>
    <row r="41" spans="1:6" s="3" customFormat="1" ht="12.75">
      <c r="A41" s="103" t="s">
        <v>123</v>
      </c>
      <c r="B41" s="104">
        <f>B9+B14+B23+B34+B38</f>
        <v>26484</v>
      </c>
      <c r="C41" s="104">
        <f>C9+C14+C23+C34+C38</f>
        <v>28807</v>
      </c>
      <c r="D41" s="104">
        <f>D9+D14+D23+D34+D38</f>
        <v>28135</v>
      </c>
      <c r="E41" s="104">
        <f>E9+E14+E23+E34+E38</f>
        <v>26058</v>
      </c>
      <c r="F41" s="104">
        <f>F9+F14+F23+F34+F38</f>
        <v>25256</v>
      </c>
    </row>
    <row r="42" spans="1:6" s="3" customFormat="1" ht="12.75">
      <c r="A42" s="8"/>
      <c r="B42" s="14"/>
      <c r="C42" s="14"/>
      <c r="D42" s="14"/>
      <c r="E42" s="14"/>
      <c r="F42" s="14"/>
    </row>
    <row r="43" spans="1:6" s="6" customFormat="1" ht="12">
      <c r="A43" s="9" t="s">
        <v>124</v>
      </c>
      <c r="B43" s="2">
        <f>SUM(B44:B46)</f>
        <v>1254</v>
      </c>
      <c r="C43" s="2">
        <f>SUM(C44:C46)</f>
        <v>1323</v>
      </c>
      <c r="D43" s="2">
        <f>SUM(D44:D46)</f>
        <v>1088</v>
      </c>
      <c r="E43" s="2">
        <f>SUM(E44:E46)</f>
        <v>987</v>
      </c>
      <c r="F43" s="2">
        <f>SUM(F44:F46)</f>
        <v>987</v>
      </c>
    </row>
    <row r="44" spans="1:6" s="6" customFormat="1" ht="11.25">
      <c r="A44" s="19" t="s">
        <v>129</v>
      </c>
      <c r="B44" s="20">
        <v>787</v>
      </c>
      <c r="C44" s="20">
        <v>856</v>
      </c>
      <c r="D44" s="20">
        <v>856</v>
      </c>
      <c r="E44" s="20">
        <v>777</v>
      </c>
      <c r="F44" s="20">
        <v>777</v>
      </c>
    </row>
    <row r="45" spans="1:6" s="6" customFormat="1" ht="11.25">
      <c r="A45" s="19" t="s">
        <v>130</v>
      </c>
      <c r="B45" s="20">
        <v>200</v>
      </c>
      <c r="C45" s="20">
        <v>200</v>
      </c>
      <c r="D45" s="20">
        <v>0</v>
      </c>
      <c r="E45" s="20">
        <v>0</v>
      </c>
      <c r="F45" s="20">
        <v>0</v>
      </c>
    </row>
    <row r="46" spans="1:6" s="6" customFormat="1" ht="11.25">
      <c r="A46" s="19" t="s">
        <v>131</v>
      </c>
      <c r="B46" s="20">
        <v>267</v>
      </c>
      <c r="C46" s="20">
        <v>267</v>
      </c>
      <c r="D46" s="20">
        <v>232</v>
      </c>
      <c r="E46" s="20">
        <v>210</v>
      </c>
      <c r="F46" s="20">
        <v>210</v>
      </c>
    </row>
    <row r="47" spans="1:6" s="13" customFormat="1" ht="12">
      <c r="A47" s="10"/>
      <c r="B47" s="5"/>
      <c r="C47" s="5"/>
      <c r="D47" s="5"/>
      <c r="E47" s="5"/>
      <c r="F47" s="5"/>
    </row>
    <row r="48" spans="1:6" s="13" customFormat="1" ht="12">
      <c r="A48" s="9" t="s">
        <v>132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</row>
    <row r="49" spans="1:6" s="7" customFormat="1" ht="12">
      <c r="A49" s="4"/>
      <c r="B49" s="4"/>
      <c r="C49" s="4"/>
      <c r="D49" s="4"/>
      <c r="E49" s="4"/>
      <c r="F49" s="4"/>
    </row>
    <row r="50" spans="1:6" s="7" customFormat="1" ht="12">
      <c r="A50" s="9" t="s">
        <v>125</v>
      </c>
      <c r="B50" s="2">
        <f>B51+B52</f>
        <v>2121</v>
      </c>
      <c r="C50" s="2">
        <f>C51+C52</f>
        <v>2219</v>
      </c>
      <c r="D50" s="2">
        <f>D51+D52</f>
        <v>2343</v>
      </c>
      <c r="E50" s="2">
        <f>E51+E52</f>
        <v>2293</v>
      </c>
      <c r="F50" s="2">
        <f>F51+F52</f>
        <v>2185</v>
      </c>
    </row>
    <row r="51" spans="1:6" s="7" customFormat="1" ht="12">
      <c r="A51" s="54" t="s">
        <v>126</v>
      </c>
      <c r="B51" s="55">
        <v>0</v>
      </c>
      <c r="C51" s="55">
        <v>98</v>
      </c>
      <c r="D51" s="55">
        <v>222</v>
      </c>
      <c r="E51" s="55">
        <v>222</v>
      </c>
      <c r="F51" s="55">
        <v>222</v>
      </c>
    </row>
    <row r="52" spans="1:6" s="7" customFormat="1" ht="12">
      <c r="A52" s="54" t="s">
        <v>127</v>
      </c>
      <c r="B52" s="55">
        <f>SUM(B53:B54)</f>
        <v>2121</v>
      </c>
      <c r="C52" s="55">
        <f>SUM(C53:C54)</f>
        <v>2121</v>
      </c>
      <c r="D52" s="55">
        <f>SUM(D53:D54)</f>
        <v>2121</v>
      </c>
      <c r="E52" s="55">
        <f>SUM(E53:E54)</f>
        <v>2071</v>
      </c>
      <c r="F52" s="55">
        <f>SUM(F53:F54)</f>
        <v>1963</v>
      </c>
    </row>
    <row r="53" spans="1:6" s="7" customFormat="1" ht="12">
      <c r="A53" s="19" t="s">
        <v>133</v>
      </c>
      <c r="B53" s="20">
        <v>2021</v>
      </c>
      <c r="C53" s="20">
        <v>2021</v>
      </c>
      <c r="D53" s="20">
        <v>2021</v>
      </c>
      <c r="E53" s="20">
        <v>1971</v>
      </c>
      <c r="F53" s="20">
        <v>1963</v>
      </c>
    </row>
    <row r="54" spans="1:6" s="3" customFormat="1" ht="12">
      <c r="A54" s="19" t="s">
        <v>128</v>
      </c>
      <c r="B54" s="20">
        <v>100</v>
      </c>
      <c r="C54" s="20">
        <v>100</v>
      </c>
      <c r="D54" s="20">
        <v>100</v>
      </c>
      <c r="E54" s="20">
        <v>100</v>
      </c>
      <c r="F54" s="20">
        <v>0</v>
      </c>
    </row>
    <row r="55" spans="1:6" s="21" customFormat="1" ht="11.25">
      <c r="A55" s="19"/>
      <c r="B55" s="20"/>
      <c r="C55" s="20"/>
      <c r="D55" s="20"/>
      <c r="E55" s="20"/>
      <c r="F55" s="20"/>
    </row>
    <row r="56" spans="1:6" s="21" customFormat="1" ht="12">
      <c r="A56" s="9" t="s">
        <v>134</v>
      </c>
      <c r="B56" s="2">
        <v>400</v>
      </c>
      <c r="C56" s="2">
        <v>400</v>
      </c>
      <c r="D56" s="2">
        <v>400</v>
      </c>
      <c r="E56" s="2">
        <v>436</v>
      </c>
      <c r="F56" s="2">
        <v>436</v>
      </c>
    </row>
    <row r="57" spans="1:6" s="21" customFormat="1" ht="11.25">
      <c r="A57" s="19"/>
      <c r="B57" s="20"/>
      <c r="C57" s="20"/>
      <c r="D57" s="20"/>
      <c r="E57" s="20"/>
      <c r="F57" s="20"/>
    </row>
    <row r="58" spans="1:6" s="3" customFormat="1" ht="12.75">
      <c r="A58" s="103" t="s">
        <v>135</v>
      </c>
      <c r="B58" s="104">
        <f>B43+B48+B50+B56</f>
        <v>3775</v>
      </c>
      <c r="C58" s="104">
        <f>C43+C48+C50+C56</f>
        <v>3942</v>
      </c>
      <c r="D58" s="104">
        <f>D43+D48+D50+D56</f>
        <v>3831</v>
      </c>
      <c r="E58" s="104">
        <f>E43+E48+E50+E56</f>
        <v>3716</v>
      </c>
      <c r="F58" s="104">
        <f>F43+F48+F50+F56</f>
        <v>3608</v>
      </c>
    </row>
    <row r="59" spans="1:6" s="21" customFormat="1" ht="11.25">
      <c r="A59" s="19"/>
      <c r="B59" s="20"/>
      <c r="C59" s="20"/>
      <c r="D59" s="20"/>
      <c r="E59" s="20"/>
      <c r="F59" s="20"/>
    </row>
    <row r="60" spans="1:6" s="21" customFormat="1" ht="11.25">
      <c r="A60" s="56" t="s">
        <v>136</v>
      </c>
      <c r="B60" s="52">
        <v>580</v>
      </c>
      <c r="C60" s="52">
        <v>580</v>
      </c>
      <c r="D60" s="52">
        <v>580</v>
      </c>
      <c r="E60" s="52">
        <v>580</v>
      </c>
      <c r="F60" s="52">
        <v>580</v>
      </c>
    </row>
    <row r="61" spans="1:6" s="21" customFormat="1" ht="11.25">
      <c r="A61" s="19"/>
      <c r="B61" s="20"/>
      <c r="C61" s="20"/>
      <c r="D61" s="20"/>
      <c r="E61" s="20"/>
      <c r="F61" s="20"/>
    </row>
    <row r="62" spans="1:6" s="7" customFormat="1" ht="12.75">
      <c r="A62" s="103" t="s">
        <v>137</v>
      </c>
      <c r="B62" s="104">
        <f>B60</f>
        <v>580</v>
      </c>
      <c r="C62" s="104">
        <f>C60</f>
        <v>580</v>
      </c>
      <c r="D62" s="104">
        <f>D60</f>
        <v>580</v>
      </c>
      <c r="E62" s="104">
        <f>E60</f>
        <v>580</v>
      </c>
      <c r="F62" s="104">
        <f>F60</f>
        <v>580</v>
      </c>
    </row>
    <row r="63" spans="1:6" s="16" customFormat="1" ht="12.75">
      <c r="A63" s="25"/>
      <c r="B63" s="26"/>
      <c r="C63" s="26"/>
      <c r="D63" s="26"/>
      <c r="E63" s="26"/>
      <c r="F63" s="26"/>
    </row>
    <row r="64" spans="1:6" s="63" customFormat="1" ht="11.25">
      <c r="A64" s="60" t="s">
        <v>250</v>
      </c>
      <c r="B64" s="61">
        <v>1831</v>
      </c>
      <c r="C64" s="61">
        <v>628</v>
      </c>
      <c r="D64" s="61">
        <v>2189</v>
      </c>
      <c r="E64" s="61">
        <v>9508</v>
      </c>
      <c r="F64" s="61">
        <v>0</v>
      </c>
    </row>
    <row r="65" spans="1:6" s="21" customFormat="1" ht="11.25">
      <c r="A65" s="60"/>
      <c r="B65" s="61"/>
      <c r="C65" s="61"/>
      <c r="D65" s="61"/>
      <c r="E65" s="61"/>
      <c r="F65" s="61"/>
    </row>
    <row r="66" spans="1:6" s="62" customFormat="1" ht="11.25">
      <c r="A66" s="60" t="s">
        <v>251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</row>
    <row r="67" spans="1:6" s="62" customFormat="1" ht="11.25">
      <c r="A67" s="60"/>
      <c r="B67" s="61"/>
      <c r="C67" s="61"/>
      <c r="D67" s="61"/>
      <c r="E67" s="61"/>
      <c r="F67" s="61"/>
    </row>
    <row r="68" spans="1:6" s="1" customFormat="1" ht="12.75">
      <c r="A68" s="103" t="s">
        <v>253</v>
      </c>
      <c r="B68" s="104">
        <f>SUM(B64:B67)</f>
        <v>1831</v>
      </c>
      <c r="C68" s="104">
        <f>SUM(C64:C67)</f>
        <v>628</v>
      </c>
      <c r="D68" s="104">
        <f>SUM(D64:D67)</f>
        <v>2189</v>
      </c>
      <c r="E68" s="104">
        <f>SUM(E64:E67)</f>
        <v>9508</v>
      </c>
      <c r="F68" s="104">
        <f>SUM(F64:F67)</f>
        <v>0</v>
      </c>
    </row>
    <row r="69" spans="1:6" s="1" customFormat="1" ht="12.75">
      <c r="A69" s="25"/>
      <c r="B69" s="26"/>
      <c r="C69" s="26"/>
      <c r="D69" s="26"/>
      <c r="E69" s="26"/>
      <c r="F69" s="26"/>
    </row>
    <row r="70" spans="1:6" s="1" customFormat="1" ht="12.75">
      <c r="A70" s="103" t="s">
        <v>252</v>
      </c>
      <c r="B70" s="104">
        <f>B41+B58+B62+B68</f>
        <v>32670</v>
      </c>
      <c r="C70" s="104">
        <f>C41+C58+C62+C68</f>
        <v>33957</v>
      </c>
      <c r="D70" s="104">
        <f>D41+D58+D62+D68</f>
        <v>34735</v>
      </c>
      <c r="E70" s="104">
        <f>E41+E58+E62+E68</f>
        <v>39862</v>
      </c>
      <c r="F70" s="104">
        <f>F41+F58+F62+F68</f>
        <v>29444</v>
      </c>
    </row>
    <row r="71" spans="1:6" s="62" customFormat="1" ht="11.25">
      <c r="A71" s="60"/>
      <c r="B71" s="61"/>
      <c r="C71" s="61"/>
      <c r="D71" s="61"/>
      <c r="E71" s="61"/>
      <c r="F71" s="61"/>
    </row>
    <row r="72" spans="1:6" s="62" customFormat="1" ht="11.25">
      <c r="A72" s="60" t="s">
        <v>138</v>
      </c>
      <c r="B72" s="61">
        <v>6353</v>
      </c>
      <c r="C72" s="61">
        <v>6353</v>
      </c>
      <c r="D72" s="61">
        <v>6353</v>
      </c>
      <c r="E72" s="61">
        <v>6353</v>
      </c>
      <c r="F72" s="61">
        <v>6353</v>
      </c>
    </row>
    <row r="73" spans="1:6" s="62" customFormat="1" ht="11.25">
      <c r="A73" s="60"/>
      <c r="B73" s="61"/>
      <c r="C73" s="61"/>
      <c r="D73" s="61"/>
      <c r="E73" s="61"/>
      <c r="F73" s="61"/>
    </row>
    <row r="74" spans="1:6" s="62" customFormat="1" ht="11.25">
      <c r="A74" s="60" t="s">
        <v>139</v>
      </c>
      <c r="B74" s="61">
        <v>600</v>
      </c>
      <c r="C74" s="61">
        <v>600</v>
      </c>
      <c r="D74" s="61">
        <v>600</v>
      </c>
      <c r="E74" s="61">
        <v>600</v>
      </c>
      <c r="F74" s="61">
        <v>600</v>
      </c>
    </row>
    <row r="75" spans="1:6" s="62" customFormat="1" ht="11.25">
      <c r="A75" s="60"/>
      <c r="B75" s="61"/>
      <c r="C75" s="61"/>
      <c r="D75" s="61"/>
      <c r="E75" s="61"/>
      <c r="F75" s="61"/>
    </row>
    <row r="76" spans="1:6" s="62" customFormat="1" ht="11.25">
      <c r="A76" s="60" t="s">
        <v>140</v>
      </c>
      <c r="B76" s="61">
        <v>1200</v>
      </c>
      <c r="C76" s="61">
        <v>1200</v>
      </c>
      <c r="D76" s="61">
        <v>1200</v>
      </c>
      <c r="E76" s="61">
        <v>2693</v>
      </c>
      <c r="F76" s="61">
        <v>2693</v>
      </c>
    </row>
    <row r="77" spans="1:6" s="64" customFormat="1" ht="11.25">
      <c r="A77" s="60"/>
      <c r="B77" s="61"/>
      <c r="C77" s="61"/>
      <c r="D77" s="61"/>
      <c r="E77" s="61"/>
      <c r="F77" s="61"/>
    </row>
    <row r="78" spans="1:6" s="1" customFormat="1" ht="12.75">
      <c r="A78" s="103" t="s">
        <v>141</v>
      </c>
      <c r="B78" s="104">
        <f>B72+B74+B76</f>
        <v>8153</v>
      </c>
      <c r="C78" s="104">
        <f>C72+C74+C76</f>
        <v>8153</v>
      </c>
      <c r="D78" s="104">
        <f>D72+D74+D76</f>
        <v>8153</v>
      </c>
      <c r="E78" s="104">
        <f>E72+E74+E76</f>
        <v>9646</v>
      </c>
      <c r="F78" s="104">
        <f>F72+F74+F76</f>
        <v>9646</v>
      </c>
    </row>
    <row r="79" spans="1:6" s="27" customFormat="1" ht="12.75">
      <c r="A79" s="11"/>
      <c r="B79" s="11"/>
      <c r="C79" s="11"/>
      <c r="D79" s="11"/>
      <c r="E79" s="11"/>
      <c r="F79" s="11"/>
    </row>
    <row r="80" spans="1:6" s="1" customFormat="1" ht="12.75">
      <c r="A80" s="103" t="s">
        <v>334</v>
      </c>
      <c r="B80" s="104">
        <f>B70+B78</f>
        <v>40823</v>
      </c>
      <c r="C80" s="104">
        <f>C70+C78</f>
        <v>42110</v>
      </c>
      <c r="D80" s="104">
        <f>D70+D78</f>
        <v>42888</v>
      </c>
      <c r="E80" s="104">
        <f>E70+E78</f>
        <v>49508</v>
      </c>
      <c r="F80" s="104">
        <f>F70+F78</f>
        <v>39090</v>
      </c>
    </row>
    <row r="81" spans="1:6" s="27" customFormat="1" ht="12.75">
      <c r="A81" s="25"/>
      <c r="B81" s="26"/>
      <c r="C81" s="26"/>
      <c r="D81" s="26"/>
      <c r="E81" s="26"/>
      <c r="F81" s="26"/>
    </row>
    <row r="82" spans="1:6" s="27" customFormat="1" ht="12.75">
      <c r="A82" s="25" t="s">
        <v>335</v>
      </c>
      <c r="B82" s="26"/>
      <c r="C82" s="26"/>
      <c r="D82" s="26"/>
      <c r="E82" s="26"/>
      <c r="F82" s="26">
        <v>68</v>
      </c>
    </row>
    <row r="83" spans="1:6" s="27" customFormat="1" ht="12.75">
      <c r="A83" s="25"/>
      <c r="B83" s="26"/>
      <c r="C83" s="26"/>
      <c r="D83" s="26"/>
      <c r="E83" s="26"/>
      <c r="F83" s="26"/>
    </row>
    <row r="84" spans="1:6" s="1" customFormat="1" ht="12.75">
      <c r="A84" s="103" t="s">
        <v>336</v>
      </c>
      <c r="B84" s="104">
        <f>SUM(B80+B82)</f>
        <v>40823</v>
      </c>
      <c r="C84" s="104">
        <f>SUM(C80+C82)</f>
        <v>42110</v>
      </c>
      <c r="D84" s="104">
        <f>SUM(D80+D82)</f>
        <v>42888</v>
      </c>
      <c r="E84" s="104">
        <f>SUM(E80+E82)</f>
        <v>49508</v>
      </c>
      <c r="F84" s="104">
        <f>SUM(F80+F82)</f>
        <v>39158</v>
      </c>
    </row>
    <row r="85" spans="1:6" s="1" customFormat="1" ht="12.75">
      <c r="A85"/>
      <c r="B85"/>
      <c r="C85"/>
      <c r="D85"/>
      <c r="E85"/>
      <c r="F85"/>
    </row>
    <row r="86" s="15" customFormat="1" ht="15"/>
    <row r="87" spans="1:2" ht="12.75">
      <c r="A87" s="378" t="s">
        <v>73</v>
      </c>
      <c r="B87" s="378"/>
    </row>
    <row r="88" spans="1:6" ht="12.75">
      <c r="A88" s="8" t="s">
        <v>258</v>
      </c>
      <c r="B88" s="14">
        <f>'1. melléklet'!B72</f>
        <v>32523</v>
      </c>
      <c r="C88" s="14">
        <f>'1. melléklet'!C72</f>
        <v>33024</v>
      </c>
      <c r="D88" s="14">
        <f>'1. melléklet'!D72</f>
        <v>33802</v>
      </c>
      <c r="E88" s="14">
        <f>'1. melléklet'!E72</f>
        <v>40422</v>
      </c>
      <c r="F88" s="14">
        <f>'1. melléklet'!F72</f>
        <v>40301</v>
      </c>
    </row>
    <row r="89" spans="1:6" ht="12.75">
      <c r="A89" s="8" t="s">
        <v>256</v>
      </c>
      <c r="B89" s="14">
        <f>B70</f>
        <v>32670</v>
      </c>
      <c r="C89" s="14">
        <f>C70</f>
        <v>33957</v>
      </c>
      <c r="D89" s="14">
        <f>D70</f>
        <v>34735</v>
      </c>
      <c r="E89" s="14">
        <f>E70</f>
        <v>39862</v>
      </c>
      <c r="F89" s="14">
        <f>F70</f>
        <v>29444</v>
      </c>
    </row>
    <row r="90" spans="1:10" ht="12.75">
      <c r="A90" s="105" t="s">
        <v>319</v>
      </c>
      <c r="B90" s="106">
        <f>B88-B89</f>
        <v>-147</v>
      </c>
      <c r="C90" s="106">
        <f>C88-C89</f>
        <v>-933</v>
      </c>
      <c r="D90" s="106">
        <f>D88-D89</f>
        <v>-933</v>
      </c>
      <c r="E90" s="106">
        <f>E88-E89</f>
        <v>560</v>
      </c>
      <c r="F90" s="106">
        <f>F88-F89</f>
        <v>10857</v>
      </c>
      <c r="G90" s="75"/>
      <c r="H90" s="75"/>
      <c r="I90" s="75"/>
      <c r="J90" s="76"/>
    </row>
    <row r="91" spans="7:10" ht="12.75">
      <c r="G91" s="75"/>
      <c r="H91" s="75"/>
      <c r="I91" s="75"/>
      <c r="J91" s="76"/>
    </row>
    <row r="93" spans="1:2" ht="12.75">
      <c r="A93" s="377" t="s">
        <v>74</v>
      </c>
      <c r="B93" s="377"/>
    </row>
    <row r="94" spans="1:6" ht="12.75">
      <c r="A94" s="8" t="s">
        <v>257</v>
      </c>
      <c r="B94" s="14">
        <f>'1. melléklet'!B78</f>
        <v>8300</v>
      </c>
      <c r="C94" s="14">
        <f>'1. melléklet'!C78</f>
        <v>4500</v>
      </c>
      <c r="D94" s="14">
        <f>'1. melléklet'!D78</f>
        <v>4500</v>
      </c>
      <c r="E94" s="14">
        <f>'1. melléklet'!E78</f>
        <v>4500</v>
      </c>
      <c r="F94" s="14">
        <f>'1. melléklet'!F78</f>
        <v>0</v>
      </c>
    </row>
    <row r="95" spans="1:6" ht="12.75">
      <c r="A95" s="8" t="s">
        <v>142</v>
      </c>
      <c r="B95" s="14">
        <f>-B78</f>
        <v>-8153</v>
      </c>
      <c r="C95" s="14">
        <f>-C78</f>
        <v>-8153</v>
      </c>
      <c r="D95" s="14">
        <f>-D78</f>
        <v>-8153</v>
      </c>
      <c r="E95" s="14">
        <f>-E78</f>
        <v>-9646</v>
      </c>
      <c r="F95" s="14">
        <f>-F78</f>
        <v>-9646</v>
      </c>
    </row>
    <row r="96" spans="1:6" ht="12.75">
      <c r="A96" s="105" t="s">
        <v>75</v>
      </c>
      <c r="B96" s="106">
        <f>B94+B95</f>
        <v>147</v>
      </c>
      <c r="C96" s="106">
        <f>C94+C95</f>
        <v>-3653</v>
      </c>
      <c r="D96" s="106">
        <f>D94+D95</f>
        <v>-3653</v>
      </c>
      <c r="E96" s="106">
        <f>E94+E95</f>
        <v>-5146</v>
      </c>
      <c r="F96" s="106">
        <f>F94+F95</f>
        <v>-9646</v>
      </c>
    </row>
    <row r="99" spans="1:2" ht="12.75">
      <c r="A99" s="377" t="s">
        <v>337</v>
      </c>
      <c r="B99" s="377"/>
    </row>
    <row r="100" spans="1:6" ht="12.75">
      <c r="A100" s="8" t="s">
        <v>340</v>
      </c>
      <c r="B100" s="14">
        <f>'1. melléklet'!B86-'1. melléklet'!B74</f>
        <v>40823</v>
      </c>
      <c r="C100" s="14">
        <f>'1. melléklet'!C86-'1. melléklet'!C74</f>
        <v>37524</v>
      </c>
      <c r="D100" s="14">
        <f>'1. melléklet'!D86-'1. melléklet'!D74</f>
        <v>38302</v>
      </c>
      <c r="E100" s="14">
        <f>'1. melléklet'!E86-'1. melléklet'!E74</f>
        <v>44922</v>
      </c>
      <c r="F100" s="14">
        <f>'1. melléklet'!F86-'1. melléklet'!F74</f>
        <v>40478</v>
      </c>
    </row>
    <row r="101" spans="1:6" ht="12.75">
      <c r="A101" s="8" t="s">
        <v>338</v>
      </c>
      <c r="B101" s="14">
        <f>B84</f>
        <v>40823</v>
      </c>
      <c r="C101" s="14">
        <f>C84</f>
        <v>42110</v>
      </c>
      <c r="D101" s="14">
        <f>D84</f>
        <v>42888</v>
      </c>
      <c r="E101" s="14">
        <f>E84</f>
        <v>49508</v>
      </c>
      <c r="F101" s="14">
        <f>F84</f>
        <v>39158</v>
      </c>
    </row>
    <row r="102" spans="1:6" ht="12.75">
      <c r="A102" s="105" t="s">
        <v>339</v>
      </c>
      <c r="B102" s="106">
        <f>B100-B101</f>
        <v>0</v>
      </c>
      <c r="C102" s="106">
        <f>C100-C101</f>
        <v>-4586</v>
      </c>
      <c r="D102" s="106">
        <f>D100-D101</f>
        <v>-4586</v>
      </c>
      <c r="E102" s="106">
        <f>E100-E101</f>
        <v>-4586</v>
      </c>
      <c r="F102" s="106">
        <f>F100-F101</f>
        <v>1320</v>
      </c>
    </row>
  </sheetData>
  <sheetProtection/>
  <mergeCells count="9">
    <mergeCell ref="A99:B99"/>
    <mergeCell ref="A87:B87"/>
    <mergeCell ref="A93:B93"/>
    <mergeCell ref="E6:E7"/>
    <mergeCell ref="F6:F7"/>
    <mergeCell ref="C6:C7"/>
    <mergeCell ref="D6:D7"/>
    <mergeCell ref="A6:A7"/>
    <mergeCell ref="B6:B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E1">
      <selection activeCell="S17" sqref="S17"/>
    </sheetView>
  </sheetViews>
  <sheetFormatPr defaultColWidth="9.00390625" defaultRowHeight="12.75"/>
  <cols>
    <col min="4" max="4" width="19.00390625" style="0" customWidth="1"/>
    <col min="5" max="5" width="11.875" style="0" customWidth="1"/>
    <col min="6" max="6" width="12.75390625" style="0" bestFit="1" customWidth="1"/>
    <col min="7" max="8" width="13.375" style="0" bestFit="1" customWidth="1"/>
    <col min="9" max="9" width="13.375" style="0" customWidth="1"/>
    <col min="10" max="10" width="10.25390625" style="0" customWidth="1"/>
    <col min="15" max="15" width="8.875" style="0" customWidth="1"/>
    <col min="16" max="16" width="10.75390625" style="0" bestFit="1" customWidth="1"/>
    <col min="17" max="17" width="12.75390625" style="83" bestFit="1" customWidth="1"/>
    <col min="18" max="20" width="13.375" style="83" bestFit="1" customWidth="1"/>
  </cols>
  <sheetData>
    <row r="1" ht="12.75">
      <c r="A1" t="s">
        <v>33</v>
      </c>
    </row>
    <row r="2" ht="12.75">
      <c r="A2" s="31" t="s">
        <v>34</v>
      </c>
    </row>
    <row r="3" spans="1:20" ht="24" customHeight="1">
      <c r="A3" s="386" t="s">
        <v>341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/>
      <c r="S3"/>
      <c r="T3"/>
    </row>
    <row r="4" spans="1:20" ht="15.75">
      <c r="A4" s="386" t="s">
        <v>70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/>
      <c r="S4"/>
      <c r="T4"/>
    </row>
    <row r="5" ht="12.75">
      <c r="P5" s="78" t="s">
        <v>35</v>
      </c>
    </row>
    <row r="6" ht="12.75">
      <c r="P6" t="s">
        <v>36</v>
      </c>
    </row>
    <row r="7" spans="3:13" ht="15">
      <c r="C7" s="32" t="s">
        <v>31</v>
      </c>
      <c r="M7" s="32" t="s">
        <v>29</v>
      </c>
    </row>
    <row r="9" spans="1:20" s="15" customFormat="1" ht="13.5" customHeight="1">
      <c r="A9" s="33" t="s">
        <v>37</v>
      </c>
      <c r="B9" s="33"/>
      <c r="C9" s="33"/>
      <c r="D9" s="33"/>
      <c r="E9" s="33" t="s">
        <v>22</v>
      </c>
      <c r="F9" s="33" t="s">
        <v>308</v>
      </c>
      <c r="G9" s="33" t="s">
        <v>307</v>
      </c>
      <c r="H9" s="33" t="s">
        <v>320</v>
      </c>
      <c r="I9" s="107" t="s">
        <v>342</v>
      </c>
      <c r="J9" s="33"/>
      <c r="K9" s="33" t="s">
        <v>38</v>
      </c>
      <c r="L9" s="33"/>
      <c r="M9" s="33"/>
      <c r="N9" s="33"/>
      <c r="O9" s="33"/>
      <c r="P9" s="33" t="s">
        <v>22</v>
      </c>
      <c r="Q9" s="33" t="s">
        <v>308</v>
      </c>
      <c r="R9" s="33" t="s">
        <v>307</v>
      </c>
      <c r="S9" s="33" t="s">
        <v>320</v>
      </c>
      <c r="T9" s="107" t="s">
        <v>342</v>
      </c>
    </row>
    <row r="10" spans="1:20" s="17" customFormat="1" ht="13.5" customHeight="1">
      <c r="A10" s="17" t="s">
        <v>39</v>
      </c>
      <c r="E10" s="34">
        <v>817</v>
      </c>
      <c r="F10" s="34">
        <v>908</v>
      </c>
      <c r="G10" s="34">
        <v>1547</v>
      </c>
      <c r="H10" s="34">
        <v>1653</v>
      </c>
      <c r="I10" s="34">
        <v>1648</v>
      </c>
      <c r="J10" s="34"/>
      <c r="K10" s="34" t="s">
        <v>30</v>
      </c>
      <c r="L10" s="34"/>
      <c r="M10" s="34"/>
      <c r="N10" s="34"/>
      <c r="O10" s="34"/>
      <c r="P10" s="34">
        <v>8027</v>
      </c>
      <c r="Q10" s="34">
        <v>8928</v>
      </c>
      <c r="R10" s="34">
        <v>8413</v>
      </c>
      <c r="S10" s="34">
        <v>8403</v>
      </c>
      <c r="T10" s="34">
        <v>8395</v>
      </c>
    </row>
    <row r="11" spans="1:20" s="17" customFormat="1" ht="13.5" customHeight="1">
      <c r="A11" s="17" t="s">
        <v>143</v>
      </c>
      <c r="E11" s="34">
        <v>5633</v>
      </c>
      <c r="F11" s="34">
        <v>4314</v>
      </c>
      <c r="G11" s="34">
        <v>5289</v>
      </c>
      <c r="H11" s="34">
        <v>6158</v>
      </c>
      <c r="I11" s="34">
        <v>6158</v>
      </c>
      <c r="K11" s="17" t="s">
        <v>40</v>
      </c>
      <c r="P11" s="34">
        <v>2217</v>
      </c>
      <c r="Q11" s="34">
        <v>2291</v>
      </c>
      <c r="R11" s="34">
        <v>2090</v>
      </c>
      <c r="S11" s="34">
        <v>2218</v>
      </c>
      <c r="T11" s="34">
        <v>2203</v>
      </c>
    </row>
    <row r="12" spans="1:20" s="17" customFormat="1" ht="13.5" customHeight="1">
      <c r="A12" s="17" t="s">
        <v>41</v>
      </c>
      <c r="E12" s="34">
        <v>1614</v>
      </c>
      <c r="F12" s="34">
        <v>1614</v>
      </c>
      <c r="G12" s="34">
        <v>1614</v>
      </c>
      <c r="H12" s="34">
        <v>1614</v>
      </c>
      <c r="I12" s="34">
        <v>1614</v>
      </c>
      <c r="K12" s="17" t="s">
        <v>42</v>
      </c>
      <c r="P12" s="34">
        <v>9143</v>
      </c>
      <c r="Q12" s="34">
        <v>10701</v>
      </c>
      <c r="R12" s="34">
        <v>10765</v>
      </c>
      <c r="S12" s="34">
        <v>9161</v>
      </c>
      <c r="T12" s="34">
        <v>8781</v>
      </c>
    </row>
    <row r="13" spans="1:20" s="17" customFormat="1" ht="13.5" customHeight="1">
      <c r="A13" s="17" t="s">
        <v>43</v>
      </c>
      <c r="E13" s="34">
        <v>8058</v>
      </c>
      <c r="F13" s="34">
        <v>8058</v>
      </c>
      <c r="G13" s="34">
        <v>8058</v>
      </c>
      <c r="H13" s="34">
        <v>8058</v>
      </c>
      <c r="I13" s="34">
        <v>8058</v>
      </c>
      <c r="K13" s="17" t="s">
        <v>149</v>
      </c>
      <c r="P13" s="34">
        <v>5215</v>
      </c>
      <c r="Q13" s="34">
        <v>5225</v>
      </c>
      <c r="R13" s="34">
        <v>5355</v>
      </c>
      <c r="S13" s="34">
        <v>5040</v>
      </c>
      <c r="T13" s="34">
        <v>4691</v>
      </c>
    </row>
    <row r="14" spans="1:20" s="17" customFormat="1" ht="13.5" customHeight="1">
      <c r="A14" s="17" t="s">
        <v>45</v>
      </c>
      <c r="E14" s="34">
        <v>3000</v>
      </c>
      <c r="F14" s="34">
        <v>3000</v>
      </c>
      <c r="G14" s="34">
        <v>3000</v>
      </c>
      <c r="H14" s="34">
        <v>2200</v>
      </c>
      <c r="I14" s="34">
        <v>2130</v>
      </c>
      <c r="K14" s="17" t="s">
        <v>44</v>
      </c>
      <c r="P14" s="34">
        <v>1882</v>
      </c>
      <c r="Q14" s="34">
        <v>1662</v>
      </c>
      <c r="R14" s="34">
        <v>1512</v>
      </c>
      <c r="S14" s="34">
        <v>1236</v>
      </c>
      <c r="T14" s="34">
        <v>1186</v>
      </c>
    </row>
    <row r="15" spans="1:20" s="17" customFormat="1" ht="13.5" customHeight="1">
      <c r="A15" s="17" t="s">
        <v>144</v>
      </c>
      <c r="E15" s="34">
        <v>140</v>
      </c>
      <c r="F15" s="34">
        <v>126</v>
      </c>
      <c r="G15" s="34">
        <v>100</v>
      </c>
      <c r="H15" s="34">
        <v>112</v>
      </c>
      <c r="I15" s="34">
        <v>112</v>
      </c>
      <c r="K15" s="17" t="s">
        <v>150</v>
      </c>
      <c r="P15" s="34">
        <v>580</v>
      </c>
      <c r="Q15" s="34">
        <v>580</v>
      </c>
      <c r="R15" s="34">
        <v>580</v>
      </c>
      <c r="S15" s="34">
        <v>580</v>
      </c>
      <c r="T15" s="34">
        <v>580</v>
      </c>
    </row>
    <row r="16" spans="1:20" s="17" customFormat="1" ht="13.5" customHeight="1">
      <c r="A16" s="17" t="s">
        <v>145</v>
      </c>
      <c r="E16" s="34">
        <v>8378</v>
      </c>
      <c r="F16" s="34">
        <v>8378</v>
      </c>
      <c r="G16" s="34">
        <v>8378</v>
      </c>
      <c r="H16" s="34">
        <v>8378</v>
      </c>
      <c r="I16" s="34">
        <v>8378</v>
      </c>
      <c r="K16" s="17" t="s">
        <v>151</v>
      </c>
      <c r="P16" s="34">
        <v>1831</v>
      </c>
      <c r="Q16" s="34">
        <v>628</v>
      </c>
      <c r="R16" s="34">
        <v>2189</v>
      </c>
      <c r="S16" s="34">
        <v>9508</v>
      </c>
      <c r="T16" s="34">
        <v>0</v>
      </c>
    </row>
    <row r="17" spans="1:20" s="17" customFormat="1" ht="13.5" customHeight="1">
      <c r="A17" s="17" t="s">
        <v>146</v>
      </c>
      <c r="E17" s="17">
        <v>881</v>
      </c>
      <c r="F17" s="17">
        <v>1120</v>
      </c>
      <c r="G17" s="17">
        <v>953</v>
      </c>
      <c r="H17" s="17">
        <v>7059</v>
      </c>
      <c r="I17" s="17">
        <v>7059</v>
      </c>
      <c r="P17" s="34"/>
      <c r="Q17" s="34"/>
      <c r="R17" s="34"/>
      <c r="S17" s="34"/>
      <c r="T17" s="34"/>
    </row>
    <row r="18" spans="1:20" s="17" customFormat="1" ht="13.5" customHeight="1">
      <c r="A18" s="17" t="s">
        <v>32</v>
      </c>
      <c r="E18" s="34">
        <v>839</v>
      </c>
      <c r="F18" s="34">
        <v>1340</v>
      </c>
      <c r="G18" s="34">
        <v>1340</v>
      </c>
      <c r="H18" s="34">
        <v>1627</v>
      </c>
      <c r="I18" s="34">
        <v>1581</v>
      </c>
      <c r="P18" s="34"/>
      <c r="Q18" s="34"/>
      <c r="R18" s="34"/>
      <c r="S18" s="34"/>
      <c r="T18" s="34"/>
    </row>
    <row r="19" spans="1:20" s="17" customFormat="1" ht="13.5" customHeight="1">
      <c r="A19" s="17" t="s">
        <v>309</v>
      </c>
      <c r="E19" s="34"/>
      <c r="F19" s="34"/>
      <c r="G19" s="34">
        <v>60</v>
      </c>
      <c r="H19" s="34">
        <v>60</v>
      </c>
      <c r="I19" s="34">
        <v>60</v>
      </c>
      <c r="P19" s="34"/>
      <c r="Q19" s="34"/>
      <c r="R19" s="34"/>
      <c r="S19" s="34"/>
      <c r="T19" s="34"/>
    </row>
    <row r="20" spans="5:20" s="17" customFormat="1" ht="13.5" customHeight="1">
      <c r="E20" s="34"/>
      <c r="F20" s="34"/>
      <c r="G20" s="34"/>
      <c r="H20" s="34"/>
      <c r="I20" s="34"/>
      <c r="P20" s="34"/>
      <c r="Q20" s="34"/>
      <c r="R20" s="34"/>
      <c r="S20" s="34"/>
      <c r="T20" s="34"/>
    </row>
    <row r="21" spans="1:20" s="17" customFormat="1" ht="13.5" customHeight="1">
      <c r="A21" s="35" t="s">
        <v>46</v>
      </c>
      <c r="B21" s="35"/>
      <c r="C21" s="35"/>
      <c r="D21" s="35"/>
      <c r="E21" s="36">
        <f>SUM(E10:E20)</f>
        <v>29360</v>
      </c>
      <c r="F21" s="36">
        <f>SUM(F10:F20)</f>
        <v>28858</v>
      </c>
      <c r="G21" s="36">
        <f>SUM(G10:G20)</f>
        <v>30339</v>
      </c>
      <c r="H21" s="36">
        <f>SUM(H10:H20)</f>
        <v>36919</v>
      </c>
      <c r="I21" s="36">
        <f>SUM(I10:I20)</f>
        <v>36798</v>
      </c>
      <c r="J21" s="36"/>
      <c r="K21" s="36" t="s">
        <v>47</v>
      </c>
      <c r="L21" s="36"/>
      <c r="M21" s="36"/>
      <c r="N21" s="36"/>
      <c r="O21" s="36"/>
      <c r="P21" s="36">
        <f>SUM(P10:P20)</f>
        <v>28895</v>
      </c>
      <c r="Q21" s="36">
        <f>SUM(Q10:Q20)</f>
        <v>30015</v>
      </c>
      <c r="R21" s="36">
        <f>SUM(R10:R20)</f>
        <v>30904</v>
      </c>
      <c r="S21" s="36">
        <f>SUM(S10:S20)</f>
        <v>36146</v>
      </c>
      <c r="T21" s="36">
        <f>SUM(T10:T20)</f>
        <v>25836</v>
      </c>
    </row>
    <row r="22" spans="5:20" s="17" customFormat="1" ht="13.5" customHeight="1">
      <c r="E22" s="34"/>
      <c r="F22" s="34"/>
      <c r="G22" s="34"/>
      <c r="H22" s="34"/>
      <c r="I22" s="34"/>
      <c r="P22" s="34"/>
      <c r="Q22" s="34"/>
      <c r="R22" s="34"/>
      <c r="S22" s="34"/>
      <c r="T22" s="34"/>
    </row>
    <row r="23" spans="1:20" s="17" customFormat="1" ht="13.5" customHeight="1">
      <c r="A23" s="33" t="s">
        <v>48</v>
      </c>
      <c r="B23" s="33"/>
      <c r="C23" s="33"/>
      <c r="D23" s="33"/>
      <c r="E23" s="37"/>
      <c r="F23" s="37"/>
      <c r="G23" s="37"/>
      <c r="H23" s="37"/>
      <c r="I23" s="37"/>
      <c r="J23" s="33"/>
      <c r="K23" s="33"/>
      <c r="L23" s="33"/>
      <c r="M23" s="33"/>
      <c r="N23" s="33"/>
      <c r="O23" s="33"/>
      <c r="P23" s="37"/>
      <c r="Q23" s="38"/>
      <c r="R23" s="38"/>
      <c r="S23" s="38"/>
      <c r="T23" s="38"/>
    </row>
    <row r="24" spans="1:20" s="17" customFormat="1" ht="13.5" customHeight="1">
      <c r="A24" s="17" t="s">
        <v>25</v>
      </c>
      <c r="E24" s="34">
        <v>1671</v>
      </c>
      <c r="F24" s="34">
        <v>2374</v>
      </c>
      <c r="G24" s="34">
        <v>1671</v>
      </c>
      <c r="H24" s="34">
        <v>1671</v>
      </c>
      <c r="I24" s="34">
        <v>1671</v>
      </c>
      <c r="K24" s="17" t="s">
        <v>152</v>
      </c>
      <c r="P24" s="34">
        <v>987</v>
      </c>
      <c r="Q24" s="34">
        <v>1056</v>
      </c>
      <c r="R24" s="34">
        <v>856</v>
      </c>
      <c r="S24" s="34">
        <v>777</v>
      </c>
      <c r="T24" s="34">
        <v>777</v>
      </c>
    </row>
    <row r="25" spans="1:20" s="17" customFormat="1" ht="13.5" customHeight="1">
      <c r="A25" s="17" t="s">
        <v>147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K25" s="17" t="s">
        <v>153</v>
      </c>
      <c r="P25" s="34">
        <v>267</v>
      </c>
      <c r="Q25" s="34">
        <v>267</v>
      </c>
      <c r="R25" s="34">
        <v>232</v>
      </c>
      <c r="S25" s="34">
        <v>210</v>
      </c>
      <c r="T25" s="34">
        <v>210</v>
      </c>
    </row>
    <row r="26" spans="1:20" s="17" customFormat="1" ht="13.5" customHeight="1">
      <c r="A26" s="17" t="s">
        <v>148</v>
      </c>
      <c r="E26" s="34">
        <v>1492</v>
      </c>
      <c r="F26" s="34">
        <v>1792</v>
      </c>
      <c r="G26" s="34">
        <v>1792</v>
      </c>
      <c r="H26" s="34">
        <v>1832</v>
      </c>
      <c r="I26" s="34">
        <v>1832</v>
      </c>
      <c r="K26" s="17" t="s">
        <v>154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5:20" s="17" customFormat="1" ht="13.5" customHeight="1">
      <c r="E27" s="34"/>
      <c r="F27" s="34"/>
      <c r="G27" s="34"/>
      <c r="H27" s="34"/>
      <c r="I27" s="34"/>
      <c r="K27" s="17" t="s">
        <v>155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</row>
    <row r="28" spans="5:20" s="17" customFormat="1" ht="13.5" customHeight="1">
      <c r="E28" s="34"/>
      <c r="F28" s="34"/>
      <c r="G28" s="34"/>
      <c r="H28" s="34"/>
      <c r="I28" s="34"/>
      <c r="K28" s="17" t="s">
        <v>156</v>
      </c>
      <c r="P28" s="34">
        <v>2121</v>
      </c>
      <c r="Q28" s="34">
        <v>2121</v>
      </c>
      <c r="R28" s="34">
        <v>2121</v>
      </c>
      <c r="S28" s="34">
        <v>2071</v>
      </c>
      <c r="T28" s="34">
        <v>1963</v>
      </c>
    </row>
    <row r="29" spans="5:20" s="17" customFormat="1" ht="13.5" customHeight="1">
      <c r="E29" s="34"/>
      <c r="F29" s="34"/>
      <c r="G29" s="34"/>
      <c r="H29" s="34"/>
      <c r="I29" s="34"/>
      <c r="K29" s="17" t="s">
        <v>0</v>
      </c>
      <c r="P29" s="17">
        <v>400</v>
      </c>
      <c r="Q29" s="34">
        <v>400</v>
      </c>
      <c r="R29" s="34">
        <v>400</v>
      </c>
      <c r="S29" s="34">
        <v>436</v>
      </c>
      <c r="T29" s="34">
        <v>436</v>
      </c>
    </row>
    <row r="30" spans="5:20" s="17" customFormat="1" ht="13.5" customHeight="1">
      <c r="E30" s="34"/>
      <c r="F30" s="34"/>
      <c r="G30" s="34"/>
      <c r="H30" s="34"/>
      <c r="I30" s="34"/>
      <c r="K30" s="17" t="s">
        <v>49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</row>
    <row r="31" spans="5:20" s="17" customFormat="1" ht="13.5" customHeight="1">
      <c r="E31" s="34"/>
      <c r="F31" s="34"/>
      <c r="G31" s="34"/>
      <c r="H31" s="34"/>
      <c r="I31" s="34"/>
      <c r="K31" s="17" t="s">
        <v>267</v>
      </c>
      <c r="P31" s="34">
        <v>0</v>
      </c>
      <c r="Q31" s="34">
        <v>98</v>
      </c>
      <c r="R31" s="34">
        <v>222</v>
      </c>
      <c r="S31" s="34">
        <v>222</v>
      </c>
      <c r="T31" s="34">
        <v>222</v>
      </c>
    </row>
    <row r="32" spans="5:20" s="17" customFormat="1" ht="13.5" customHeight="1">
      <c r="E32" s="34"/>
      <c r="F32" s="34"/>
      <c r="G32" s="34"/>
      <c r="H32" s="34"/>
      <c r="I32" s="34"/>
      <c r="P32" s="34"/>
      <c r="Q32" s="34"/>
      <c r="R32" s="34"/>
      <c r="S32" s="34"/>
      <c r="T32" s="34"/>
    </row>
    <row r="33" spans="1:20" s="17" customFormat="1" ht="13.5" customHeight="1">
      <c r="A33" s="35" t="s">
        <v>50</v>
      </c>
      <c r="B33" s="35"/>
      <c r="C33" s="35"/>
      <c r="D33" s="35"/>
      <c r="E33" s="36">
        <f>SUM(E24:E32)</f>
        <v>3163</v>
      </c>
      <c r="F33" s="36">
        <f>SUM(F24:F32)</f>
        <v>4166</v>
      </c>
      <c r="G33" s="36">
        <f>SUM(G24:G32)</f>
        <v>3463</v>
      </c>
      <c r="H33" s="36">
        <f>SUM(H24:H32)</f>
        <v>3503</v>
      </c>
      <c r="I33" s="36">
        <f>SUM(I24:I32)</f>
        <v>3503</v>
      </c>
      <c r="J33" s="36"/>
      <c r="K33" s="36" t="s">
        <v>51</v>
      </c>
      <c r="L33" s="36"/>
      <c r="M33" s="36"/>
      <c r="N33" s="36"/>
      <c r="O33" s="36"/>
      <c r="P33" s="36">
        <f>SUM(P24:P32)</f>
        <v>3775</v>
      </c>
      <c r="Q33" s="36">
        <f>SUM(Q24:Q32)</f>
        <v>3942</v>
      </c>
      <c r="R33" s="36">
        <f>SUM(R24:R32)</f>
        <v>3831</v>
      </c>
      <c r="S33" s="36">
        <f>SUM(S24:S32)</f>
        <v>3716</v>
      </c>
      <c r="T33" s="36">
        <f>SUM(T24:T32)</f>
        <v>3608</v>
      </c>
    </row>
    <row r="34" spans="5:20" s="17" customFormat="1" ht="13.5" customHeight="1">
      <c r="E34" s="34"/>
      <c r="F34" s="34"/>
      <c r="G34" s="34"/>
      <c r="H34" s="34"/>
      <c r="I34" s="34"/>
      <c r="P34" s="34"/>
      <c r="Q34" s="34"/>
      <c r="R34" s="34"/>
      <c r="S34" s="34"/>
      <c r="T34" s="34"/>
    </row>
    <row r="35" spans="1:20" s="40" customFormat="1" ht="19.5" customHeight="1">
      <c r="A35" s="40" t="s">
        <v>68</v>
      </c>
      <c r="E35" s="42">
        <f>E21+E33</f>
        <v>32523</v>
      </c>
      <c r="F35" s="42">
        <f>F21+F33</f>
        <v>33024</v>
      </c>
      <c r="G35" s="42">
        <f>G21+G33</f>
        <v>33802</v>
      </c>
      <c r="H35" s="42">
        <f>H21+H33</f>
        <v>40422</v>
      </c>
      <c r="I35" s="42">
        <f>I21+I33</f>
        <v>40301</v>
      </c>
      <c r="J35" s="42"/>
      <c r="K35" s="42" t="s">
        <v>69</v>
      </c>
      <c r="L35" s="42"/>
      <c r="M35" s="42"/>
      <c r="N35" s="42"/>
      <c r="O35" s="42"/>
      <c r="P35" s="42">
        <f>P21+P33</f>
        <v>32670</v>
      </c>
      <c r="Q35" s="42">
        <f>Q21+Q33</f>
        <v>33957</v>
      </c>
      <c r="R35" s="42">
        <f>R21+R33</f>
        <v>34735</v>
      </c>
      <c r="S35" s="42">
        <f>S21+S33</f>
        <v>39862</v>
      </c>
      <c r="T35" s="42">
        <f>T21+T33</f>
        <v>29444</v>
      </c>
    </row>
    <row r="36" spans="5:20" s="40" customFormat="1" ht="16.5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5:20" s="40" customFormat="1" ht="16.5"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9" spans="1:20" s="15" customFormat="1" ht="13.5" customHeight="1">
      <c r="A39" s="33" t="s">
        <v>52</v>
      </c>
      <c r="B39" s="33"/>
      <c r="C39" s="33"/>
      <c r="D39" s="33"/>
      <c r="E39" s="37">
        <f>E35</f>
        <v>32523</v>
      </c>
      <c r="F39" s="37">
        <f>F35</f>
        <v>33024</v>
      </c>
      <c r="G39" s="37">
        <f>G35</f>
        <v>33802</v>
      </c>
      <c r="H39" s="37">
        <f>H35</f>
        <v>40422</v>
      </c>
      <c r="I39" s="37">
        <f>I35</f>
        <v>40301</v>
      </c>
      <c r="J39" s="33"/>
      <c r="K39" s="33" t="s">
        <v>53</v>
      </c>
      <c r="L39" s="33"/>
      <c r="M39" s="33"/>
      <c r="N39" s="33"/>
      <c r="O39" s="33"/>
      <c r="P39" s="37">
        <f>P35</f>
        <v>32670</v>
      </c>
      <c r="Q39" s="37">
        <f>Q35</f>
        <v>33957</v>
      </c>
      <c r="R39" s="37">
        <f>R35</f>
        <v>34735</v>
      </c>
      <c r="S39" s="37">
        <f>S35</f>
        <v>39862</v>
      </c>
      <c r="T39" s="37">
        <f>T35</f>
        <v>29444</v>
      </c>
    </row>
    <row r="40" spans="1:20" s="44" customFormat="1" ht="13.5" customHeight="1">
      <c r="A40" s="43" t="s">
        <v>57</v>
      </c>
      <c r="B40" s="43"/>
      <c r="C40" s="43"/>
      <c r="D40" s="43"/>
      <c r="E40" s="385">
        <v>0</v>
      </c>
      <c r="F40" s="81"/>
      <c r="G40" s="81"/>
      <c r="H40" s="81"/>
      <c r="I40" s="81"/>
      <c r="K40" s="45" t="s">
        <v>59</v>
      </c>
      <c r="P40" s="34"/>
      <c r="Q40" s="84"/>
      <c r="R40" s="84"/>
      <c r="S40" s="84"/>
      <c r="T40" s="84"/>
    </row>
    <row r="41" spans="1:20" s="44" customFormat="1" ht="13.5" customHeight="1">
      <c r="A41" s="46" t="s">
        <v>54</v>
      </c>
      <c r="B41" s="46"/>
      <c r="C41" s="46"/>
      <c r="D41" s="46"/>
      <c r="E41" s="385"/>
      <c r="F41" s="81">
        <v>4586</v>
      </c>
      <c r="G41" s="81">
        <v>4586</v>
      </c>
      <c r="H41" s="81">
        <v>4586</v>
      </c>
      <c r="I41" s="81">
        <v>4586</v>
      </c>
      <c r="K41" s="44" t="s">
        <v>56</v>
      </c>
      <c r="P41" s="34">
        <v>0</v>
      </c>
      <c r="Q41" s="84"/>
      <c r="R41" s="84"/>
      <c r="S41" s="84"/>
      <c r="T41" s="84"/>
    </row>
    <row r="42" spans="1:20" s="44" customFormat="1" ht="13.5" customHeight="1">
      <c r="A42" s="45" t="s">
        <v>58</v>
      </c>
      <c r="E42" s="34"/>
      <c r="F42" s="34"/>
      <c r="G42" s="34"/>
      <c r="H42" s="34"/>
      <c r="I42" s="34"/>
      <c r="K42" s="45" t="s">
        <v>60</v>
      </c>
      <c r="P42" s="34"/>
      <c r="Q42" s="84"/>
      <c r="R42" s="84"/>
      <c r="S42" s="84"/>
      <c r="T42" s="84"/>
    </row>
    <row r="43" spans="1:20" s="44" customFormat="1" ht="13.5" customHeight="1">
      <c r="A43" s="44" t="s">
        <v>61</v>
      </c>
      <c r="E43" s="34"/>
      <c r="F43" s="34"/>
      <c r="G43" s="34"/>
      <c r="H43" s="34"/>
      <c r="I43" s="34"/>
      <c r="K43" s="44" t="s">
        <v>65</v>
      </c>
      <c r="P43" s="34"/>
      <c r="Q43" s="84"/>
      <c r="R43" s="84"/>
      <c r="S43" s="84"/>
      <c r="T43" s="84"/>
    </row>
    <row r="44" spans="2:20" s="44" customFormat="1" ht="13.5" customHeight="1">
      <c r="B44" s="45" t="s">
        <v>55</v>
      </c>
      <c r="E44" s="34">
        <v>8300</v>
      </c>
      <c r="F44" s="34">
        <v>4500</v>
      </c>
      <c r="G44" s="34">
        <v>4500</v>
      </c>
      <c r="H44" s="34">
        <v>4500</v>
      </c>
      <c r="I44" s="34"/>
      <c r="L44" s="45" t="s">
        <v>62</v>
      </c>
      <c r="P44" s="34">
        <v>6953</v>
      </c>
      <c r="Q44" s="84">
        <v>6953</v>
      </c>
      <c r="R44" s="84">
        <v>6953</v>
      </c>
      <c r="S44" s="84">
        <v>6953</v>
      </c>
      <c r="T44" s="84">
        <v>6953</v>
      </c>
    </row>
    <row r="45" spans="1:20" s="44" customFormat="1" ht="13.5" customHeight="1">
      <c r="A45" s="47"/>
      <c r="B45" s="48" t="s">
        <v>64</v>
      </c>
      <c r="C45" s="47"/>
      <c r="D45" s="47"/>
      <c r="E45" s="38">
        <v>0</v>
      </c>
      <c r="F45" s="38">
        <v>0</v>
      </c>
      <c r="G45" s="38">
        <v>0</v>
      </c>
      <c r="H45" s="38">
        <v>0</v>
      </c>
      <c r="I45" s="38"/>
      <c r="J45" s="47"/>
      <c r="K45" s="93"/>
      <c r="L45" s="48" t="s">
        <v>63</v>
      </c>
      <c r="M45" s="47"/>
      <c r="N45" s="47"/>
      <c r="O45" s="47"/>
      <c r="P45" s="38">
        <v>1200</v>
      </c>
      <c r="Q45" s="84">
        <v>1200</v>
      </c>
      <c r="R45" s="84">
        <v>1200</v>
      </c>
      <c r="S45" s="84">
        <v>2693</v>
      </c>
      <c r="T45" s="84">
        <v>2693</v>
      </c>
    </row>
    <row r="46" spans="1:20" s="40" customFormat="1" ht="19.5" customHeight="1">
      <c r="A46" s="39" t="s">
        <v>66</v>
      </c>
      <c r="E46" s="41">
        <f>E39+E44+E45</f>
        <v>40823</v>
      </c>
      <c r="F46" s="41">
        <f>F39+F44+F45+F41</f>
        <v>42110</v>
      </c>
      <c r="G46" s="41">
        <f>G39+G44+G45+G41</f>
        <v>42888</v>
      </c>
      <c r="H46" s="41">
        <f>H39+H44+H45+H41</f>
        <v>49508</v>
      </c>
      <c r="I46" s="41">
        <f>I39+I44+I45+I41</f>
        <v>44887</v>
      </c>
      <c r="K46" s="94" t="s">
        <v>67</v>
      </c>
      <c r="P46" s="41">
        <f>P39+P41+P44+P45</f>
        <v>40823</v>
      </c>
      <c r="Q46" s="41">
        <f>Q39+Q41+Q44+Q45</f>
        <v>42110</v>
      </c>
      <c r="R46" s="41">
        <f>R39+R41+R44+R45</f>
        <v>42888</v>
      </c>
      <c r="S46" s="41">
        <f>S39+S41+S44+S45</f>
        <v>49508</v>
      </c>
      <c r="T46" s="41">
        <f>T39+T41+T44+T45</f>
        <v>39090</v>
      </c>
    </row>
  </sheetData>
  <sheetProtection/>
  <mergeCells count="3">
    <mergeCell ref="E40:E41"/>
    <mergeCell ref="A3:Q3"/>
    <mergeCell ref="A4:Q4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.625" style="108" customWidth="1"/>
    <col min="2" max="2" width="47.75390625" style="109" customWidth="1"/>
    <col min="3" max="4" width="13.75390625" style="108" customWidth="1"/>
    <col min="5" max="16384" width="9.125" style="108" customWidth="1"/>
  </cols>
  <sheetData>
    <row r="1" ht="12.75">
      <c r="D1" s="110" t="s">
        <v>343</v>
      </c>
    </row>
    <row r="2" spans="1:4" s="111" customFormat="1" ht="25.5" customHeight="1">
      <c r="A2" s="387" t="s">
        <v>33</v>
      </c>
      <c r="B2" s="387"/>
      <c r="C2" s="387"/>
      <c r="D2" s="387"/>
    </row>
    <row r="3" spans="1:4" s="112" customFormat="1" ht="18" customHeight="1">
      <c r="A3" s="388" t="s">
        <v>344</v>
      </c>
      <c r="B3" s="388"/>
      <c r="C3" s="388"/>
      <c r="D3" s="388"/>
    </row>
    <row r="4" spans="1:4" s="113" customFormat="1" ht="16.5" customHeight="1">
      <c r="A4" s="389" t="s">
        <v>384</v>
      </c>
      <c r="B4" s="389"/>
      <c r="C4" s="389"/>
      <c r="D4" s="389"/>
    </row>
    <row r="5" spans="1:4" s="109" customFormat="1" ht="13.5" customHeight="1" thickBot="1">
      <c r="A5" s="390" t="s">
        <v>345</v>
      </c>
      <c r="B5" s="390"/>
      <c r="C5" s="390"/>
      <c r="D5" s="390"/>
    </row>
    <row r="6" spans="1:4" ht="54" customHeight="1" thickBot="1">
      <c r="A6" s="114" t="s">
        <v>346</v>
      </c>
      <c r="B6" s="115" t="s">
        <v>347</v>
      </c>
      <c r="C6" s="116" t="s">
        <v>348</v>
      </c>
      <c r="D6" s="117" t="s">
        <v>349</v>
      </c>
    </row>
    <row r="7" spans="1:4" s="122" customFormat="1" ht="18" customHeight="1" thickBot="1">
      <c r="A7" s="118">
        <v>1</v>
      </c>
      <c r="B7" s="119" t="s">
        <v>350</v>
      </c>
      <c r="C7" s="120">
        <v>59</v>
      </c>
      <c r="D7" s="121">
        <v>1166</v>
      </c>
    </row>
    <row r="8" spans="1:4" s="122" customFormat="1" ht="18" customHeight="1" thickBot="1">
      <c r="A8" s="118">
        <v>2</v>
      </c>
      <c r="B8" s="119" t="s">
        <v>351</v>
      </c>
      <c r="C8" s="120">
        <v>44</v>
      </c>
      <c r="D8" s="121">
        <v>154</v>
      </c>
    </row>
    <row r="9" spans="1:4" s="127" customFormat="1" ht="18" customHeight="1" thickBot="1">
      <c r="A9" s="123">
        <v>3</v>
      </c>
      <c r="B9" s="124" t="s">
        <v>352</v>
      </c>
      <c r="C9" s="125">
        <f>SUM(C7:C8)</f>
        <v>103</v>
      </c>
      <c r="D9" s="126">
        <f>SUM(D7:D8)</f>
        <v>1320</v>
      </c>
    </row>
    <row r="10" spans="1:4" s="127" customFormat="1" ht="18" customHeight="1">
      <c r="A10" s="128">
        <v>4</v>
      </c>
      <c r="B10" s="129" t="s">
        <v>353</v>
      </c>
      <c r="C10" s="130"/>
      <c r="D10" s="131"/>
    </row>
    <row r="11" spans="1:4" s="127" customFormat="1" ht="18" customHeight="1" thickBot="1">
      <c r="A11" s="128">
        <v>5</v>
      </c>
      <c r="B11" s="129" t="s">
        <v>354</v>
      </c>
      <c r="C11" s="132"/>
      <c r="D11" s="131">
        <v>0</v>
      </c>
    </row>
    <row r="12" spans="1:4" s="127" customFormat="1" ht="18" customHeight="1" thickBot="1">
      <c r="A12" s="123">
        <v>6</v>
      </c>
      <c r="B12" s="133" t="s">
        <v>355</v>
      </c>
      <c r="C12" s="126">
        <f>C10-C11</f>
        <v>0</v>
      </c>
      <c r="D12" s="126">
        <f>D10-D11</f>
        <v>0</v>
      </c>
    </row>
    <row r="13" spans="1:4" s="127" customFormat="1" ht="18" customHeight="1">
      <c r="A13" s="134">
        <v>7</v>
      </c>
      <c r="B13" s="135" t="s">
        <v>356</v>
      </c>
      <c r="C13" s="136">
        <v>40</v>
      </c>
      <c r="D13" s="137">
        <v>40</v>
      </c>
    </row>
    <row r="14" spans="1:4" s="127" customFormat="1" ht="18" customHeight="1">
      <c r="A14" s="138">
        <v>8</v>
      </c>
      <c r="B14" s="135" t="s">
        <v>357</v>
      </c>
      <c r="C14" s="136"/>
      <c r="D14" s="137">
        <v>68</v>
      </c>
    </row>
    <row r="15" spans="1:4" s="142" customFormat="1" ht="18" customHeight="1">
      <c r="A15" s="139">
        <v>9</v>
      </c>
      <c r="B15" s="135" t="s">
        <v>358</v>
      </c>
      <c r="C15" s="140"/>
      <c r="D15" s="141"/>
    </row>
    <row r="16" spans="1:4" s="127" customFormat="1" ht="18" customHeight="1">
      <c r="A16" s="143" t="s">
        <v>194</v>
      </c>
      <c r="B16" s="144" t="s">
        <v>359</v>
      </c>
      <c r="C16" s="145">
        <f>C13+C14+C15</f>
        <v>40</v>
      </c>
      <c r="D16" s="146">
        <f>D13+D14+D15</f>
        <v>108</v>
      </c>
    </row>
    <row r="17" spans="1:4" s="142" customFormat="1" ht="18" customHeight="1">
      <c r="A17" s="147">
        <v>10</v>
      </c>
      <c r="B17" s="135" t="s">
        <v>360</v>
      </c>
      <c r="C17" s="140">
        <v>62</v>
      </c>
      <c r="D17" s="148">
        <v>136</v>
      </c>
    </row>
    <row r="18" spans="1:4" s="142" customFormat="1" ht="18" customHeight="1">
      <c r="A18" s="149">
        <v>11</v>
      </c>
      <c r="B18" s="135" t="s">
        <v>361</v>
      </c>
      <c r="C18" s="140">
        <v>79</v>
      </c>
      <c r="D18" s="148">
        <v>79</v>
      </c>
    </row>
    <row r="19" spans="1:4" s="142" customFormat="1" ht="18" customHeight="1">
      <c r="A19" s="149">
        <v>12</v>
      </c>
      <c r="B19" s="129" t="s">
        <v>362</v>
      </c>
      <c r="C19" s="150">
        <v>0</v>
      </c>
      <c r="D19" s="151">
        <v>0</v>
      </c>
    </row>
    <row r="20" spans="1:4" s="156" customFormat="1" ht="18" customHeight="1" thickBot="1">
      <c r="A20" s="152">
        <v>13</v>
      </c>
      <c r="B20" s="153" t="s">
        <v>363</v>
      </c>
      <c r="C20" s="154">
        <f>C17+C18+C19</f>
        <v>141</v>
      </c>
      <c r="D20" s="155">
        <f>D17+D18+D19</f>
        <v>215</v>
      </c>
    </row>
    <row r="21" spans="1:4" s="127" customFormat="1" ht="25.5" customHeight="1" thickBot="1">
      <c r="A21" s="157">
        <v>14</v>
      </c>
      <c r="B21" s="158" t="s">
        <v>364</v>
      </c>
      <c r="C21" s="159">
        <f>C16-C20</f>
        <v>-101</v>
      </c>
      <c r="D21" s="159">
        <f>D16-D20</f>
        <v>-107</v>
      </c>
    </row>
    <row r="22" spans="1:4" s="122" customFormat="1" ht="18" customHeight="1">
      <c r="A22" s="160">
        <v>15</v>
      </c>
      <c r="B22" s="161" t="s">
        <v>365</v>
      </c>
      <c r="C22" s="140">
        <v>-4584</v>
      </c>
      <c r="D22" s="162">
        <v>-4584</v>
      </c>
    </row>
    <row r="23" spans="1:4" s="122" customFormat="1" ht="18" customHeight="1" thickBot="1">
      <c r="A23" s="163">
        <v>16</v>
      </c>
      <c r="B23" s="164" t="s">
        <v>366</v>
      </c>
      <c r="C23" s="165">
        <v>0</v>
      </c>
      <c r="D23" s="166">
        <v>0</v>
      </c>
    </row>
    <row r="24" spans="1:4" s="169" customFormat="1" ht="23.25" customHeight="1" thickBot="1">
      <c r="A24" s="123">
        <v>17</v>
      </c>
      <c r="B24" s="167" t="s">
        <v>367</v>
      </c>
      <c r="C24" s="168">
        <f>C9+C12+C21-C22-C23</f>
        <v>4586</v>
      </c>
      <c r="D24" s="168">
        <f>D9+D12+D21-D22-D23</f>
        <v>5797</v>
      </c>
    </row>
    <row r="25" spans="1:4" s="173" customFormat="1" ht="18" customHeight="1">
      <c r="A25" s="134">
        <v>18</v>
      </c>
      <c r="B25" s="170" t="s">
        <v>368</v>
      </c>
      <c r="C25" s="171"/>
      <c r="D25" s="172"/>
    </row>
    <row r="26" spans="1:4" s="122" customFormat="1" ht="18" customHeight="1">
      <c r="A26" s="174">
        <v>19</v>
      </c>
      <c r="B26" s="175" t="s">
        <v>369</v>
      </c>
      <c r="C26" s="176"/>
      <c r="D26" s="177"/>
    </row>
    <row r="27" spans="1:4" s="122" customFormat="1" ht="18" customHeight="1">
      <c r="A27" s="174">
        <v>20</v>
      </c>
      <c r="B27" s="175" t="s">
        <v>370</v>
      </c>
      <c r="C27" s="176"/>
      <c r="D27" s="177"/>
    </row>
    <row r="28" spans="1:4" s="122" customFormat="1" ht="18" customHeight="1">
      <c r="A28" s="139">
        <v>21</v>
      </c>
      <c r="B28" s="175" t="s">
        <v>371</v>
      </c>
      <c r="C28" s="176"/>
      <c r="D28" s="177"/>
    </row>
    <row r="29" spans="1:4" s="122" customFormat="1" ht="18" customHeight="1" thickBot="1">
      <c r="A29" s="178">
        <v>22</v>
      </c>
      <c r="B29" s="179" t="s">
        <v>372</v>
      </c>
      <c r="C29" s="180"/>
      <c r="D29" s="166"/>
    </row>
    <row r="30" spans="1:4" s="127" customFormat="1" ht="18" customHeight="1" thickBot="1">
      <c r="A30" s="123">
        <v>23</v>
      </c>
      <c r="B30" s="124" t="s">
        <v>373</v>
      </c>
      <c r="C30" s="125">
        <f>C24+C25+C26+C27+C28+C29</f>
        <v>4586</v>
      </c>
      <c r="D30" s="126">
        <f>D24+D25+D26+D27+D28+D29</f>
        <v>5797</v>
      </c>
    </row>
    <row r="31" spans="1:4" s="122" customFormat="1" ht="27" customHeight="1">
      <c r="A31" s="160">
        <v>24</v>
      </c>
      <c r="B31" s="181" t="s">
        <v>374</v>
      </c>
      <c r="C31" s="140"/>
      <c r="D31" s="162">
        <v>0</v>
      </c>
    </row>
    <row r="32" spans="1:4" s="122" customFormat="1" ht="28.5" customHeight="1" thickBot="1">
      <c r="A32" s="163">
        <v>25</v>
      </c>
      <c r="B32" s="164" t="s">
        <v>375</v>
      </c>
      <c r="C32" s="180"/>
      <c r="D32" s="166">
        <v>0</v>
      </c>
    </row>
    <row r="33" spans="1:4" s="169" customFormat="1" ht="18" customHeight="1" thickBot="1">
      <c r="A33" s="123">
        <v>26</v>
      </c>
      <c r="B33" s="167" t="s">
        <v>376</v>
      </c>
      <c r="C33" s="182">
        <f>C30+C31+C32</f>
        <v>4586</v>
      </c>
      <c r="D33" s="183">
        <f>D30+D31+D32</f>
        <v>5797</v>
      </c>
    </row>
    <row r="34" spans="1:4" s="122" customFormat="1" ht="28.5" customHeight="1" thickBot="1">
      <c r="A34" s="160">
        <v>27</v>
      </c>
      <c r="B34" s="181" t="s">
        <v>377</v>
      </c>
      <c r="C34" s="140"/>
      <c r="D34" s="162">
        <v>0</v>
      </c>
    </row>
    <row r="35" spans="1:4" s="169" customFormat="1" ht="18" customHeight="1" thickBot="1">
      <c r="A35" s="123">
        <v>28</v>
      </c>
      <c r="B35" s="167" t="s">
        <v>378</v>
      </c>
      <c r="C35" s="182">
        <f>C32+C33+C34</f>
        <v>4586</v>
      </c>
      <c r="D35" s="183">
        <f>D32+D33+D34</f>
        <v>5797</v>
      </c>
    </row>
    <row r="36" spans="1:4" s="169" customFormat="1" ht="18" customHeight="1">
      <c r="A36" s="184">
        <v>29</v>
      </c>
      <c r="B36" s="185" t="s">
        <v>379</v>
      </c>
      <c r="C36" s="186">
        <v>4586</v>
      </c>
      <c r="D36" s="187">
        <v>5797</v>
      </c>
    </row>
    <row r="37" spans="1:4" s="169" customFormat="1" ht="18" customHeight="1" thickBot="1">
      <c r="A37" s="184">
        <v>30</v>
      </c>
      <c r="B37" s="188" t="s">
        <v>380</v>
      </c>
      <c r="C37" s="186"/>
      <c r="D37" s="187"/>
    </row>
    <row r="38" spans="1:4" s="169" customFormat="1" ht="18" customHeight="1" thickBot="1">
      <c r="A38" s="123">
        <v>31</v>
      </c>
      <c r="B38" s="167" t="s">
        <v>381</v>
      </c>
      <c r="C38" s="182"/>
      <c r="D38" s="183"/>
    </row>
    <row r="39" spans="1:4" s="169" customFormat="1" ht="18" customHeight="1">
      <c r="A39" s="184">
        <v>32</v>
      </c>
      <c r="B39" s="185" t="s">
        <v>382</v>
      </c>
      <c r="C39" s="186"/>
      <c r="D39" s="187"/>
    </row>
    <row r="40" spans="1:4" s="122" customFormat="1" ht="18.75" customHeight="1">
      <c r="A40" s="160">
        <v>33</v>
      </c>
      <c r="B40" s="188" t="s">
        <v>383</v>
      </c>
      <c r="C40" s="140"/>
      <c r="D40" s="162"/>
    </row>
  </sheetData>
  <sheetProtection/>
  <mergeCells count="4">
    <mergeCell ref="A2:D2"/>
    <mergeCell ref="A3:D3"/>
    <mergeCell ref="A4:D4"/>
    <mergeCell ref="A5:D5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625" style="108" customWidth="1"/>
    <col min="2" max="2" width="47.75390625" style="109" customWidth="1"/>
    <col min="3" max="3" width="13.75390625" style="108" customWidth="1"/>
    <col min="4" max="16384" width="9.125" style="108" customWidth="1"/>
  </cols>
  <sheetData>
    <row r="1" ht="12.75">
      <c r="D1" s="110" t="s">
        <v>387</v>
      </c>
    </row>
    <row r="2" spans="1:3" s="111" customFormat="1" ht="25.5" customHeight="1">
      <c r="A2" s="387" t="s">
        <v>33</v>
      </c>
      <c r="B2" s="387"/>
      <c r="C2" s="387"/>
    </row>
    <row r="3" spans="1:3" s="112" customFormat="1" ht="18" customHeight="1">
      <c r="A3" s="388" t="s">
        <v>388</v>
      </c>
      <c r="B3" s="388"/>
      <c r="C3" s="388"/>
    </row>
    <row r="4" spans="1:3" s="113" customFormat="1" ht="16.5" customHeight="1">
      <c r="A4" s="389" t="s">
        <v>384</v>
      </c>
      <c r="B4" s="389"/>
      <c r="C4" s="389"/>
    </row>
    <row r="5" spans="1:3" s="109" customFormat="1" ht="13.5" customHeight="1" thickBot="1">
      <c r="A5" s="391" t="s">
        <v>345</v>
      </c>
      <c r="B5" s="391"/>
      <c r="C5" s="391"/>
    </row>
    <row r="6" spans="1:3" ht="54" customHeight="1" thickBot="1">
      <c r="A6" s="189" t="s">
        <v>346</v>
      </c>
      <c r="B6" s="190" t="s">
        <v>347</v>
      </c>
      <c r="C6" s="191" t="s">
        <v>389</v>
      </c>
    </row>
    <row r="7" spans="1:3" s="195" customFormat="1" ht="31.5" customHeight="1" thickBot="1">
      <c r="A7" s="192" t="s">
        <v>157</v>
      </c>
      <c r="B7" s="193" t="s">
        <v>394</v>
      </c>
      <c r="C7" s="194">
        <v>103</v>
      </c>
    </row>
    <row r="8" spans="1:3" s="122" customFormat="1" ht="18" customHeight="1" thickBot="1">
      <c r="A8" s="118" t="s">
        <v>158</v>
      </c>
      <c r="B8" s="119" t="s">
        <v>390</v>
      </c>
      <c r="C8" s="196">
        <v>59</v>
      </c>
    </row>
    <row r="9" spans="1:3" s="127" customFormat="1" ht="18" customHeight="1" thickBot="1">
      <c r="A9" s="197" t="s">
        <v>159</v>
      </c>
      <c r="B9" s="198" t="s">
        <v>391</v>
      </c>
      <c r="C9" s="199">
        <v>44</v>
      </c>
    </row>
    <row r="10" spans="1:3" s="127" customFormat="1" ht="18" customHeight="1">
      <c r="A10" s="128" t="s">
        <v>160</v>
      </c>
      <c r="B10" s="129" t="s">
        <v>392</v>
      </c>
      <c r="C10" s="200">
        <v>40375</v>
      </c>
    </row>
    <row r="11" spans="1:3" s="127" customFormat="1" ht="18" customHeight="1" thickBot="1">
      <c r="A11" s="128" t="s">
        <v>161</v>
      </c>
      <c r="B11" s="129" t="s">
        <v>393</v>
      </c>
      <c r="C11" s="200">
        <v>39158</v>
      </c>
    </row>
    <row r="12" spans="1:3" s="203" customFormat="1" ht="27" customHeight="1" thickBot="1">
      <c r="A12" s="192" t="s">
        <v>162</v>
      </c>
      <c r="B12" s="201" t="s">
        <v>395</v>
      </c>
      <c r="C12" s="202">
        <f>C7+C10-C11</f>
        <v>1320</v>
      </c>
    </row>
    <row r="13" spans="1:3" s="127" customFormat="1" ht="18" customHeight="1">
      <c r="A13" s="134" t="s">
        <v>163</v>
      </c>
      <c r="B13" s="135" t="s">
        <v>390</v>
      </c>
      <c r="C13" s="204">
        <v>1166</v>
      </c>
    </row>
    <row r="14" spans="1:3" s="127" customFormat="1" ht="18" customHeight="1">
      <c r="A14" s="184" t="s">
        <v>188</v>
      </c>
      <c r="B14" s="205" t="s">
        <v>391</v>
      </c>
      <c r="C14" s="206">
        <v>154</v>
      </c>
    </row>
    <row r="15" spans="1:3" s="142" customFormat="1" ht="18" customHeight="1">
      <c r="A15" s="207"/>
      <c r="B15" s="208"/>
      <c r="C15" s="209"/>
    </row>
    <row r="16" spans="1:3" s="127" customFormat="1" ht="18" customHeight="1">
      <c r="A16" s="210"/>
      <c r="B16" s="211"/>
      <c r="C16" s="212"/>
    </row>
    <row r="17" spans="1:3" s="142" customFormat="1" ht="18" customHeight="1">
      <c r="A17" s="213"/>
      <c r="B17" s="208"/>
      <c r="C17" s="209"/>
    </row>
    <row r="18" spans="1:3" s="142" customFormat="1" ht="18" customHeight="1">
      <c r="A18" s="213"/>
      <c r="B18" s="208"/>
      <c r="C18" s="209"/>
    </row>
    <row r="19" spans="1:3" s="142" customFormat="1" ht="18" customHeight="1">
      <c r="A19" s="213"/>
      <c r="B19" s="208"/>
      <c r="C19" s="209"/>
    </row>
    <row r="20" spans="1:3" s="156" customFormat="1" ht="18" customHeight="1">
      <c r="A20" s="214"/>
      <c r="B20" s="211"/>
      <c r="C20" s="212"/>
    </row>
    <row r="21" spans="1:3" s="127" customFormat="1" ht="25.5" customHeight="1">
      <c r="A21" s="210"/>
      <c r="B21" s="215"/>
      <c r="C21" s="212"/>
    </row>
    <row r="22" spans="1:3" s="122" customFormat="1" ht="18" customHeight="1">
      <c r="A22" s="207"/>
      <c r="B22" s="216"/>
      <c r="C22" s="209"/>
    </row>
    <row r="23" spans="1:3" s="122" customFormat="1" ht="18" customHeight="1">
      <c r="A23" s="207"/>
      <c r="B23" s="216"/>
      <c r="C23" s="209"/>
    </row>
    <row r="24" spans="1:3" s="169" customFormat="1" ht="23.25" customHeight="1">
      <c r="A24" s="210"/>
      <c r="B24" s="217"/>
      <c r="C24" s="218"/>
    </row>
    <row r="25" spans="1:3" s="173" customFormat="1" ht="18" customHeight="1">
      <c r="A25" s="219"/>
      <c r="B25" s="220"/>
      <c r="C25" s="221"/>
    </row>
    <row r="26" spans="1:3" s="122" customFormat="1" ht="18" customHeight="1">
      <c r="A26" s="222"/>
      <c r="B26" s="223"/>
      <c r="C26" s="209"/>
    </row>
    <row r="27" spans="1:3" s="122" customFormat="1" ht="18" customHeight="1">
      <c r="A27" s="222"/>
      <c r="B27" s="223"/>
      <c r="C27" s="209"/>
    </row>
    <row r="28" spans="1:3" s="122" customFormat="1" ht="18" customHeight="1">
      <c r="A28" s="207"/>
      <c r="B28" s="223"/>
      <c r="C28" s="209"/>
    </row>
    <row r="29" spans="1:3" s="122" customFormat="1" ht="18" customHeight="1">
      <c r="A29" s="207"/>
      <c r="B29" s="223"/>
      <c r="C29" s="209"/>
    </row>
    <row r="30" spans="1:3" s="127" customFormat="1" ht="18" customHeight="1">
      <c r="A30" s="210"/>
      <c r="B30" s="224"/>
      <c r="C30" s="212"/>
    </row>
    <row r="31" spans="1:3" s="122" customFormat="1" ht="27" customHeight="1">
      <c r="A31" s="207"/>
      <c r="B31" s="223"/>
      <c r="C31" s="209"/>
    </row>
    <row r="32" spans="1:3" s="122" customFormat="1" ht="28.5" customHeight="1">
      <c r="A32" s="207"/>
      <c r="B32" s="216"/>
      <c r="C32" s="209"/>
    </row>
    <row r="33" spans="1:3" s="169" customFormat="1" ht="18" customHeight="1">
      <c r="A33" s="210"/>
      <c r="B33" s="217"/>
      <c r="C33" s="218"/>
    </row>
    <row r="34" spans="1:3" s="122" customFormat="1" ht="28.5" customHeight="1">
      <c r="A34" s="207"/>
      <c r="B34" s="223"/>
      <c r="C34" s="209"/>
    </row>
    <row r="35" spans="1:3" s="122" customFormat="1" ht="18.75" customHeight="1">
      <c r="A35" s="207"/>
      <c r="B35" s="223"/>
      <c r="C35" s="209"/>
    </row>
    <row r="36" spans="1:3" s="122" customFormat="1" ht="18" customHeight="1">
      <c r="A36" s="207"/>
      <c r="B36" s="223"/>
      <c r="C36" s="209"/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8.375" style="225" customWidth="1"/>
    <col min="2" max="2" width="12.00390625" style="225" customWidth="1"/>
    <col min="3" max="3" width="11.75390625" style="225" customWidth="1"/>
    <col min="4" max="4" width="11.625" style="225" customWidth="1"/>
    <col min="5" max="16384" width="9.125" style="225" customWidth="1"/>
  </cols>
  <sheetData>
    <row r="1" ht="15">
      <c r="C1" s="110" t="s">
        <v>396</v>
      </c>
    </row>
    <row r="2" spans="1:4" ht="15.75">
      <c r="A2" s="387" t="s">
        <v>33</v>
      </c>
      <c r="B2" s="387"/>
      <c r="C2" s="387"/>
      <c r="D2" s="387"/>
    </row>
    <row r="4" spans="1:4" ht="18.75">
      <c r="A4" s="392" t="s">
        <v>397</v>
      </c>
      <c r="B4" s="392"/>
      <c r="C4" s="392"/>
      <c r="D4" s="392"/>
    </row>
    <row r="5" spans="1:4" ht="20.25">
      <c r="A5" s="393" t="s">
        <v>398</v>
      </c>
      <c r="B5" s="393"/>
      <c r="C5" s="393"/>
      <c r="D5" s="393"/>
    </row>
    <row r="6" spans="1:4" ht="15">
      <c r="A6" s="394" t="s">
        <v>70</v>
      </c>
      <c r="B6" s="394"/>
      <c r="C6" s="394"/>
      <c r="D6" s="394"/>
    </row>
    <row r="7" ht="15.75" thickBot="1"/>
    <row r="8" spans="1:4" s="229" customFormat="1" ht="33" customHeight="1" thickBot="1">
      <c r="A8" s="226" t="s">
        <v>399</v>
      </c>
      <c r="B8" s="227" t="s">
        <v>400</v>
      </c>
      <c r="C8" s="227" t="s">
        <v>401</v>
      </c>
      <c r="D8" s="228" t="s">
        <v>402</v>
      </c>
    </row>
    <row r="9" spans="1:4" ht="18" customHeight="1">
      <c r="A9" s="230" t="s">
        <v>403</v>
      </c>
      <c r="B9" s="231">
        <v>241</v>
      </c>
      <c r="C9" s="231">
        <v>1188</v>
      </c>
      <c r="D9" s="232">
        <f aca="true" t="shared" si="0" ref="D9:D20">IF(B9&lt;&gt;0,ROUND(C9*100/B9,2),"-    ")</f>
        <v>492.95</v>
      </c>
    </row>
    <row r="10" spans="1:4" ht="18" customHeight="1">
      <c r="A10" s="233" t="s">
        <v>404</v>
      </c>
      <c r="B10" s="234">
        <v>164772</v>
      </c>
      <c r="C10" s="234">
        <v>149167</v>
      </c>
      <c r="D10" s="235">
        <f t="shared" si="0"/>
        <v>90.53</v>
      </c>
    </row>
    <row r="11" spans="1:4" ht="18" customHeight="1">
      <c r="A11" s="233" t="s">
        <v>405</v>
      </c>
      <c r="B11" s="234"/>
      <c r="C11" s="234">
        <v>580</v>
      </c>
      <c r="D11" s="235" t="str">
        <f t="shared" si="0"/>
        <v>-    </v>
      </c>
    </row>
    <row r="12" spans="1:4" ht="18" customHeight="1" thickBot="1">
      <c r="A12" s="236" t="s">
        <v>406</v>
      </c>
      <c r="B12" s="237">
        <v>32217</v>
      </c>
      <c r="C12" s="237">
        <v>41144</v>
      </c>
      <c r="D12" s="238">
        <f t="shared" si="0"/>
        <v>127.71</v>
      </c>
    </row>
    <row r="13" spans="1:4" s="242" customFormat="1" ht="18" customHeight="1" thickBot="1">
      <c r="A13" s="239" t="s">
        <v>407</v>
      </c>
      <c r="B13" s="240">
        <f>SUM(B9:B12)</f>
        <v>197230</v>
      </c>
      <c r="C13" s="240">
        <f>SUM(C9:C12)</f>
        <v>192079</v>
      </c>
      <c r="D13" s="241">
        <f t="shared" si="0"/>
        <v>97.39</v>
      </c>
    </row>
    <row r="14" spans="1:4" ht="18" customHeight="1">
      <c r="A14" s="230" t="s">
        <v>408</v>
      </c>
      <c r="B14" s="231"/>
      <c r="C14" s="231"/>
      <c r="D14" s="232" t="str">
        <f t="shared" si="0"/>
        <v>-    </v>
      </c>
    </row>
    <row r="15" spans="1:4" ht="18" customHeight="1">
      <c r="A15" s="233" t="s">
        <v>409</v>
      </c>
      <c r="B15" s="234">
        <v>1160</v>
      </c>
      <c r="C15" s="234">
        <v>1196</v>
      </c>
      <c r="D15" s="235">
        <f t="shared" si="0"/>
        <v>103.1</v>
      </c>
    </row>
    <row r="16" spans="1:4" ht="18" customHeight="1">
      <c r="A16" s="233" t="s">
        <v>410</v>
      </c>
      <c r="B16" s="234"/>
      <c r="C16" s="234"/>
      <c r="D16" s="235" t="str">
        <f t="shared" si="0"/>
        <v>-    </v>
      </c>
    </row>
    <row r="17" spans="1:4" ht="18" customHeight="1">
      <c r="A17" s="233" t="s">
        <v>411</v>
      </c>
      <c r="B17" s="234">
        <v>103</v>
      </c>
      <c r="C17" s="234">
        <v>1320</v>
      </c>
      <c r="D17" s="235">
        <f t="shared" si="0"/>
        <v>1281.55</v>
      </c>
    </row>
    <row r="18" spans="1:4" ht="18" customHeight="1" thickBot="1">
      <c r="A18" s="236" t="s">
        <v>412</v>
      </c>
      <c r="B18" s="237">
        <v>40</v>
      </c>
      <c r="C18" s="237">
        <v>108</v>
      </c>
      <c r="D18" s="238">
        <f t="shared" si="0"/>
        <v>270</v>
      </c>
    </row>
    <row r="19" spans="1:4" s="242" customFormat="1" ht="18" customHeight="1" thickBot="1">
      <c r="A19" s="239" t="s">
        <v>413</v>
      </c>
      <c r="B19" s="240">
        <f>SUM(B14:B18)</f>
        <v>1303</v>
      </c>
      <c r="C19" s="240">
        <f>SUM(C14:C18)</f>
        <v>2624</v>
      </c>
      <c r="D19" s="241">
        <f t="shared" si="0"/>
        <v>201.38</v>
      </c>
    </row>
    <row r="20" spans="1:4" s="246" customFormat="1" ht="18" customHeight="1" thickBot="1">
      <c r="A20" s="243" t="s">
        <v>414</v>
      </c>
      <c r="B20" s="244">
        <f>B13+B19</f>
        <v>198533</v>
      </c>
      <c r="C20" s="244">
        <f>C13+C19</f>
        <v>194703</v>
      </c>
      <c r="D20" s="245">
        <f t="shared" si="0"/>
        <v>98.07</v>
      </c>
    </row>
    <row r="21" spans="1:4" ht="30" customHeight="1" thickBot="1">
      <c r="A21" s="247"/>
      <c r="B21" s="248"/>
      <c r="C21" s="248"/>
      <c r="D21" s="249"/>
    </row>
    <row r="22" spans="1:4" ht="18" customHeight="1">
      <c r="A22" s="230" t="s">
        <v>415</v>
      </c>
      <c r="B22" s="231">
        <v>207714</v>
      </c>
      <c r="C22" s="231">
        <v>207714</v>
      </c>
      <c r="D22" s="232">
        <f aca="true" t="shared" si="1" ref="D22:D33">IF(B22&lt;&gt;0,ROUND(C22*100/B22,2),"-    ")</f>
        <v>100</v>
      </c>
    </row>
    <row r="23" spans="1:4" ht="18" customHeight="1">
      <c r="A23" s="233" t="s">
        <v>416</v>
      </c>
      <c r="B23" s="234">
        <v>-21925</v>
      </c>
      <c r="C23" s="234">
        <v>-16633</v>
      </c>
      <c r="D23" s="235">
        <f t="shared" si="1"/>
        <v>75.86</v>
      </c>
    </row>
    <row r="24" spans="1:4" ht="18" customHeight="1">
      <c r="A24" s="233" t="s">
        <v>417</v>
      </c>
      <c r="B24" s="234"/>
      <c r="C24" s="234"/>
      <c r="D24" s="235" t="str">
        <f t="shared" si="1"/>
        <v>-    </v>
      </c>
    </row>
    <row r="25" spans="1:4" s="242" customFormat="1" ht="18" customHeight="1">
      <c r="A25" s="250" t="s">
        <v>418</v>
      </c>
      <c r="B25" s="251">
        <f>SUM(B22:B24)</f>
        <v>185789</v>
      </c>
      <c r="C25" s="251">
        <f>SUM(C22:C24)</f>
        <v>191081</v>
      </c>
      <c r="D25" s="252">
        <f t="shared" si="1"/>
        <v>102.85</v>
      </c>
    </row>
    <row r="26" spans="1:4" ht="18" customHeight="1">
      <c r="A26" s="233" t="s">
        <v>419</v>
      </c>
      <c r="B26" s="234">
        <v>2</v>
      </c>
      <c r="C26" s="234">
        <v>1213</v>
      </c>
      <c r="D26" s="235">
        <f t="shared" si="1"/>
        <v>60650</v>
      </c>
    </row>
    <row r="27" spans="1:4" ht="18" customHeight="1" thickBot="1">
      <c r="A27" s="236" t="s">
        <v>420</v>
      </c>
      <c r="B27" s="237"/>
      <c r="C27" s="237"/>
      <c r="D27" s="238" t="str">
        <f t="shared" si="1"/>
        <v>-    </v>
      </c>
    </row>
    <row r="28" spans="1:4" s="242" customFormat="1" ht="18" customHeight="1" thickBot="1">
      <c r="A28" s="239" t="s">
        <v>421</v>
      </c>
      <c r="B28" s="240">
        <f>SUM(B26:B27)</f>
        <v>2</v>
      </c>
      <c r="C28" s="240">
        <f>SUM(C26:C27)</f>
        <v>1213</v>
      </c>
      <c r="D28" s="241">
        <f t="shared" si="1"/>
        <v>60650</v>
      </c>
    </row>
    <row r="29" spans="1:4" ht="18" customHeight="1">
      <c r="A29" s="230" t="s">
        <v>422</v>
      </c>
      <c r="B29" s="231">
        <v>3068</v>
      </c>
      <c r="C29" s="231">
        <v>1035</v>
      </c>
      <c r="D29" s="232">
        <f t="shared" si="1"/>
        <v>33.74</v>
      </c>
    </row>
    <row r="30" spans="1:4" ht="18" customHeight="1">
      <c r="A30" s="233" t="s">
        <v>423</v>
      </c>
      <c r="B30" s="234">
        <v>9533</v>
      </c>
      <c r="C30" s="234">
        <v>1159</v>
      </c>
      <c r="D30" s="235">
        <f t="shared" si="1"/>
        <v>12.16</v>
      </c>
    </row>
    <row r="31" spans="1:4" ht="18" customHeight="1" thickBot="1">
      <c r="A31" s="236" t="s">
        <v>424</v>
      </c>
      <c r="B31" s="237">
        <v>141</v>
      </c>
      <c r="C31" s="237">
        <v>215</v>
      </c>
      <c r="D31" s="238">
        <f t="shared" si="1"/>
        <v>152.48</v>
      </c>
    </row>
    <row r="32" spans="1:4" s="242" customFormat="1" ht="18" customHeight="1" thickBot="1">
      <c r="A32" s="239" t="s">
        <v>425</v>
      </c>
      <c r="B32" s="240">
        <f>SUM(B29:B31)</f>
        <v>12742</v>
      </c>
      <c r="C32" s="240">
        <f>SUM(C29:C31)</f>
        <v>2409</v>
      </c>
      <c r="D32" s="241">
        <f t="shared" si="1"/>
        <v>18.91</v>
      </c>
    </row>
    <row r="33" spans="1:4" s="246" customFormat="1" ht="18" customHeight="1" thickBot="1">
      <c r="A33" s="253" t="s">
        <v>426</v>
      </c>
      <c r="B33" s="254">
        <f>B25+B28+B32</f>
        <v>198533</v>
      </c>
      <c r="C33" s="254">
        <f>C25+C28+C32</f>
        <v>194703</v>
      </c>
      <c r="D33" s="255">
        <f t="shared" si="1"/>
        <v>98.07</v>
      </c>
    </row>
  </sheetData>
  <sheetProtection/>
  <mergeCells count="4">
    <mergeCell ref="A2:D2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6.125" style="65" customWidth="1"/>
    <col min="2" max="2" width="8.625" style="0" customWidth="1"/>
    <col min="3" max="3" width="38.25390625" style="0" customWidth="1"/>
    <col min="4" max="4" width="11.625" style="0" bestFit="1" customWidth="1"/>
    <col min="5" max="5" width="10.25390625" style="0" bestFit="1" customWidth="1"/>
    <col min="6" max="6" width="10.875" style="0" bestFit="1" customWidth="1"/>
    <col min="7" max="7" width="10.875" style="0" customWidth="1"/>
    <col min="8" max="8" width="10.875" style="1" bestFit="1" customWidth="1"/>
    <col min="9" max="9" width="12.00390625" style="0" bestFit="1" customWidth="1"/>
    <col min="10" max="10" width="11.625" style="0" bestFit="1" customWidth="1"/>
    <col min="11" max="11" width="10.25390625" style="0" bestFit="1" customWidth="1"/>
    <col min="12" max="12" width="10.875" style="0" bestFit="1" customWidth="1"/>
    <col min="13" max="13" width="10.875" style="0" customWidth="1"/>
    <col min="14" max="14" width="10.875" style="1" bestFit="1" customWidth="1"/>
    <col min="15" max="15" width="12.00390625" style="0" bestFit="1" customWidth="1"/>
    <col min="16" max="16" width="5.375" style="0" bestFit="1" customWidth="1"/>
    <col min="17" max="17" width="5.375" style="0" customWidth="1"/>
    <col min="18" max="18" width="6.625" style="0" bestFit="1" customWidth="1"/>
    <col min="19" max="19" width="7.375" style="1" customWidth="1"/>
    <col min="20" max="20" width="6.375" style="0" bestFit="1" customWidth="1"/>
  </cols>
  <sheetData>
    <row r="1" spans="8:14" ht="12.75">
      <c r="H1"/>
      <c r="N1"/>
    </row>
    <row r="2" spans="8:14" ht="12.75">
      <c r="H2"/>
      <c r="L2" s="77" t="s">
        <v>479</v>
      </c>
      <c r="N2"/>
    </row>
    <row r="3" spans="1:14" ht="18">
      <c r="A3" s="407" t="s">
        <v>164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20.25">
      <c r="A4" s="408" t="s">
        <v>580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ht="23.25">
      <c r="A5" s="409" t="s">
        <v>165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</row>
    <row r="6" spans="10:18" ht="12.75">
      <c r="J6" s="410" t="s">
        <v>166</v>
      </c>
      <c r="K6" s="410"/>
      <c r="L6" s="410"/>
      <c r="M6" s="410"/>
      <c r="N6" s="410"/>
      <c r="O6" s="410"/>
      <c r="P6" s="410"/>
      <c r="Q6" s="22"/>
      <c r="R6" s="22"/>
    </row>
    <row r="8" spans="1:20" ht="12.75">
      <c r="A8" s="411" t="s">
        <v>167</v>
      </c>
      <c r="B8" s="395" t="s">
        <v>168</v>
      </c>
      <c r="C8" s="396"/>
      <c r="D8" s="397" t="s">
        <v>169</v>
      </c>
      <c r="E8" s="398"/>
      <c r="F8" s="398"/>
      <c r="G8" s="398"/>
      <c r="H8" s="398"/>
      <c r="I8" s="399"/>
      <c r="J8" s="397" t="s">
        <v>170</v>
      </c>
      <c r="K8" s="398"/>
      <c r="L8" s="398"/>
      <c r="M8" s="398"/>
      <c r="N8" s="398"/>
      <c r="O8" s="399"/>
      <c r="P8" s="400" t="s">
        <v>171</v>
      </c>
      <c r="Q8" s="401"/>
      <c r="R8" s="401"/>
      <c r="S8" s="401"/>
      <c r="T8" s="402"/>
    </row>
    <row r="9" spans="1:20" ht="12.75">
      <c r="A9" s="412"/>
      <c r="B9" s="85" t="s">
        <v>172</v>
      </c>
      <c r="C9" s="85" t="s">
        <v>173</v>
      </c>
      <c r="D9" s="86" t="s">
        <v>174</v>
      </c>
      <c r="E9" s="86" t="s">
        <v>310</v>
      </c>
      <c r="F9" s="86" t="s">
        <v>311</v>
      </c>
      <c r="G9" s="86" t="s">
        <v>321</v>
      </c>
      <c r="H9" s="86" t="s">
        <v>312</v>
      </c>
      <c r="I9" s="86" t="s">
        <v>322</v>
      </c>
      <c r="J9" s="86" t="s">
        <v>174</v>
      </c>
      <c r="K9" s="86" t="s">
        <v>310</v>
      </c>
      <c r="L9" s="86" t="s">
        <v>311</v>
      </c>
      <c r="M9" s="86" t="s">
        <v>321</v>
      </c>
      <c r="N9" s="86" t="s">
        <v>312</v>
      </c>
      <c r="O9" s="86" t="s">
        <v>322</v>
      </c>
      <c r="P9" s="376" t="s">
        <v>259</v>
      </c>
      <c r="Q9" s="376" t="s">
        <v>327</v>
      </c>
      <c r="R9" s="376" t="s">
        <v>328</v>
      </c>
      <c r="S9" s="96" t="s">
        <v>329</v>
      </c>
      <c r="T9" s="376" t="s">
        <v>323</v>
      </c>
    </row>
    <row r="10" spans="1:20" ht="12.75">
      <c r="A10" s="68" t="s">
        <v>157</v>
      </c>
      <c r="B10" s="67" t="s">
        <v>260</v>
      </c>
      <c r="C10" s="69" t="s">
        <v>175</v>
      </c>
      <c r="D10" s="70"/>
      <c r="E10" s="70"/>
      <c r="F10" s="70"/>
      <c r="G10" s="70"/>
      <c r="H10" s="87"/>
      <c r="I10" s="70"/>
      <c r="J10" s="71">
        <f>'[1]680002-1; 841112-1; 841383-6'!H12</f>
        <v>325</v>
      </c>
      <c r="K10" s="71">
        <f>'[1]680002-1; 841112-1; 841383-6'!I12</f>
        <v>0</v>
      </c>
      <c r="L10" s="71">
        <f>'[1]680002-1; 841112-1; 841383-6'!J12</f>
        <v>0</v>
      </c>
      <c r="M10" s="71">
        <f>'[1]680002-1; 841112-1; 841383-6'!K12</f>
        <v>136</v>
      </c>
      <c r="N10" s="88">
        <f>'[1]680002-1; 841112-1; 841383-6'!L12</f>
        <v>461</v>
      </c>
      <c r="O10" s="71">
        <f>'[1]680002-1; 841112-1; 841383-6'!M12</f>
        <v>461</v>
      </c>
      <c r="P10" s="66"/>
      <c r="Q10" s="66"/>
      <c r="R10" s="66"/>
      <c r="S10" s="97"/>
      <c r="T10" s="66"/>
    </row>
    <row r="11" spans="1:20" ht="12.75">
      <c r="A11" s="68" t="s">
        <v>158</v>
      </c>
      <c r="B11" s="67" t="s">
        <v>268</v>
      </c>
      <c r="C11" s="69" t="s">
        <v>269</v>
      </c>
      <c r="D11" s="70">
        <f>'[1]811000-1; 813000-1'!H19</f>
        <v>0</v>
      </c>
      <c r="E11" s="70">
        <f>'[1]811000-1; 813000-1'!I19</f>
        <v>56</v>
      </c>
      <c r="F11" s="70">
        <f>'[1]811000-1; 813000-1'!J19</f>
        <v>0</v>
      </c>
      <c r="G11" s="70">
        <f>'[1]811000-1; 813000-1'!K19</f>
        <v>2</v>
      </c>
      <c r="H11" s="87">
        <f>'[1]811000-1; 813000-1'!L19</f>
        <v>58</v>
      </c>
      <c r="I11" s="70">
        <f>'[1]811000-1; 813000-1'!M19</f>
        <v>58</v>
      </c>
      <c r="J11" s="71"/>
      <c r="K11" s="71"/>
      <c r="L11" s="71"/>
      <c r="M11" s="71"/>
      <c r="N11" s="88"/>
      <c r="O11" s="71"/>
      <c r="P11" s="66"/>
      <c r="Q11" s="95">
        <v>0.5</v>
      </c>
      <c r="R11" s="95">
        <v>0.5</v>
      </c>
      <c r="S11" s="89">
        <v>0.5</v>
      </c>
      <c r="T11" s="66">
        <v>0.1</v>
      </c>
    </row>
    <row r="12" spans="1:20" ht="12.75">
      <c r="A12" s="68" t="s">
        <v>159</v>
      </c>
      <c r="B12" s="67" t="s">
        <v>270</v>
      </c>
      <c r="C12" s="69" t="s">
        <v>271</v>
      </c>
      <c r="D12" s="70">
        <f>'[1]811000-1; 813000-1'!H50</f>
        <v>0</v>
      </c>
      <c r="E12" s="70">
        <f>'[1]811000-1; 813000-1'!I50</f>
        <v>731</v>
      </c>
      <c r="F12" s="70">
        <f>'[1]811000-1; 813000-1'!J50</f>
        <v>0</v>
      </c>
      <c r="G12" s="70">
        <f>'[1]811000-1; 813000-1'!K50</f>
        <v>-50</v>
      </c>
      <c r="H12" s="87">
        <f>'[1]811000-1; 813000-1'!L50</f>
        <v>681</v>
      </c>
      <c r="I12" s="70">
        <f>'[1]811000-1; 813000-1'!M50</f>
        <v>649</v>
      </c>
      <c r="J12" s="71"/>
      <c r="K12" s="71"/>
      <c r="L12" s="71"/>
      <c r="M12" s="71"/>
      <c r="N12" s="88"/>
      <c r="O12" s="71"/>
      <c r="P12" s="66"/>
      <c r="Q12" s="66"/>
      <c r="R12" s="66"/>
      <c r="S12" s="49"/>
      <c r="T12" s="66"/>
    </row>
    <row r="13" spans="1:20" ht="12.75">
      <c r="A13" s="68" t="s">
        <v>160</v>
      </c>
      <c r="B13" s="67" t="s">
        <v>176</v>
      </c>
      <c r="C13" s="69" t="s">
        <v>177</v>
      </c>
      <c r="D13" s="70">
        <f>'[1]680002-1; 841112-1; 841383-6'!H34</f>
        <v>3684</v>
      </c>
      <c r="E13" s="70">
        <f>'[1]680002-1; 841112-1; 841383-6'!I34</f>
        <v>0</v>
      </c>
      <c r="F13" s="70">
        <f>'[1]680002-1; 841112-1; 841383-6'!J34</f>
        <v>0</v>
      </c>
      <c r="G13" s="70">
        <f>'[1]680002-1; 841112-1; 841383-6'!K34</f>
        <v>0</v>
      </c>
      <c r="H13" s="87">
        <f>'[1]680002-1; 841112-1; 841383-6'!L34</f>
        <v>3684</v>
      </c>
      <c r="I13" s="70">
        <f>'[1]680002-1; 841112-1; 841383-6'!M34</f>
        <v>3678</v>
      </c>
      <c r="J13" s="72"/>
      <c r="K13" s="72"/>
      <c r="L13" s="72"/>
      <c r="M13" s="72"/>
      <c r="N13" s="89"/>
      <c r="O13" s="72"/>
      <c r="P13" s="66"/>
      <c r="Q13" s="66"/>
      <c r="R13" s="66"/>
      <c r="S13" s="97"/>
      <c r="T13" s="66"/>
    </row>
    <row r="14" spans="1:20" ht="12.75">
      <c r="A14" s="68" t="s">
        <v>161</v>
      </c>
      <c r="B14" s="67" t="s">
        <v>324</v>
      </c>
      <c r="C14" s="69" t="s">
        <v>325</v>
      </c>
      <c r="D14" s="70"/>
      <c r="E14" s="70"/>
      <c r="F14" s="70"/>
      <c r="G14" s="70"/>
      <c r="H14" s="87"/>
      <c r="I14" s="70"/>
      <c r="J14" s="70">
        <f>'[1]680002-1; 841112-1; 841383-6'!H68</f>
        <v>0</v>
      </c>
      <c r="K14" s="70">
        <f>'[1]680002-1; 841112-1; 841383-6'!I68</f>
        <v>0</v>
      </c>
      <c r="L14" s="70">
        <f>'[1]680002-1; 841112-1; 841383-6'!J68</f>
        <v>0</v>
      </c>
      <c r="M14" s="70">
        <f>'[1]680002-1; 841112-1; 841383-6'!K68</f>
        <v>250</v>
      </c>
      <c r="N14" s="87">
        <f>'[1]680002-1; 841112-1; 841383-6'!L68</f>
        <v>250</v>
      </c>
      <c r="O14" s="70">
        <f>'[1]680002-1; 841112-1; 841383-6'!M68</f>
        <v>250</v>
      </c>
      <c r="P14" s="66"/>
      <c r="Q14" s="66"/>
      <c r="R14" s="66"/>
      <c r="S14" s="97"/>
      <c r="T14" s="66"/>
    </row>
    <row r="15" spans="1:20" ht="12.75">
      <c r="A15" s="68" t="s">
        <v>162</v>
      </c>
      <c r="B15" s="67" t="s">
        <v>272</v>
      </c>
      <c r="C15" s="69" t="s">
        <v>273</v>
      </c>
      <c r="D15" s="70"/>
      <c r="E15" s="70"/>
      <c r="F15" s="70"/>
      <c r="G15" s="70"/>
      <c r="H15" s="87"/>
      <c r="I15" s="70"/>
      <c r="J15" s="70">
        <f>'[1]680002-1; 841112-1; 841383-6'!H51</f>
        <v>0</v>
      </c>
      <c r="K15" s="70">
        <f>'[1]680002-1; 841112-1; 841383-6'!I51</f>
        <v>1492</v>
      </c>
      <c r="L15" s="70">
        <f>'[1]680002-1; 841112-1; 841383-6'!J51</f>
        <v>0</v>
      </c>
      <c r="M15" s="70">
        <f>'[1]680002-1; 841112-1; 841383-6'!K51</f>
        <v>0</v>
      </c>
      <c r="N15" s="87">
        <f>'[1]680002-1; 841112-1; 841383-6'!L51</f>
        <v>1492</v>
      </c>
      <c r="O15" s="70">
        <f>'[1]680002-1; 841112-1; 841383-6'!M51</f>
        <v>1492</v>
      </c>
      <c r="P15" s="66"/>
      <c r="Q15" s="66"/>
      <c r="R15" s="66"/>
      <c r="S15" s="97"/>
      <c r="T15" s="66"/>
    </row>
    <row r="16" spans="1:20" ht="12.75">
      <c r="A16" s="68" t="s">
        <v>163</v>
      </c>
      <c r="B16" s="8" t="s">
        <v>178</v>
      </c>
      <c r="C16" s="8" t="s">
        <v>179</v>
      </c>
      <c r="D16" s="73">
        <f>'[1]841126-1'!H50</f>
        <v>8726</v>
      </c>
      <c r="E16" s="73">
        <f>'[1]841126-1'!I50</f>
        <v>-8726</v>
      </c>
      <c r="F16" s="73">
        <f>'[1]841126-1'!J50</f>
        <v>0</v>
      </c>
      <c r="G16" s="73">
        <f>'[1]841126-1'!K50</f>
        <v>0</v>
      </c>
      <c r="H16" s="50">
        <f>'[1]841126-1'!L50</f>
        <v>0</v>
      </c>
      <c r="I16" s="73">
        <f>'[1]841126-1'!M50</f>
        <v>0</v>
      </c>
      <c r="J16" s="14">
        <f>'[1]841126-1'!H67</f>
        <v>1726</v>
      </c>
      <c r="K16" s="14">
        <f>'[1]841126-1'!I67</f>
        <v>-1726</v>
      </c>
      <c r="L16" s="14">
        <f>'[1]841126-1'!J67</f>
        <v>0</v>
      </c>
      <c r="M16" s="14">
        <f>'[1]841126-1'!K67</f>
        <v>0</v>
      </c>
      <c r="N16" s="50">
        <f>'[1]841126-1'!L67</f>
        <v>0</v>
      </c>
      <c r="O16" s="14">
        <f>'[1]841126-1'!M67</f>
        <v>0</v>
      </c>
      <c r="P16" s="8">
        <v>0.5</v>
      </c>
      <c r="Q16" s="8"/>
      <c r="R16" s="8"/>
      <c r="S16" s="49"/>
      <c r="T16" s="8"/>
    </row>
    <row r="17" spans="1:20" ht="12.75">
      <c r="A17" s="68" t="s">
        <v>188</v>
      </c>
      <c r="B17" s="8" t="s">
        <v>180</v>
      </c>
      <c r="C17" s="8" t="s">
        <v>179</v>
      </c>
      <c r="D17" s="73">
        <f>'[1]841126-6; 841402-1; 841402-5'!H12</f>
        <v>4550</v>
      </c>
      <c r="E17" s="73">
        <f>'[1]841126-6; 841402-1; 841402-5'!I12</f>
        <v>-4550</v>
      </c>
      <c r="F17" s="73">
        <f>'[1]841126-6; 841402-1; 841402-5'!J12</f>
        <v>0</v>
      </c>
      <c r="G17" s="73">
        <f>'[1]841126-6; 841402-1; 841402-5'!K12</f>
        <v>0</v>
      </c>
      <c r="H17" s="50">
        <f>'[1]841126-6; 841402-1; 841402-5'!L12</f>
        <v>0</v>
      </c>
      <c r="I17" s="73">
        <f>'[1]841126-6; 841402-1; 841402-5'!M12</f>
        <v>0</v>
      </c>
      <c r="J17" s="14">
        <f>'[1]841126-6; 841402-1; 841402-5'!H23</f>
        <v>1</v>
      </c>
      <c r="K17" s="14">
        <f>'[1]841126-6; 841402-1; 841402-5'!I23</f>
        <v>-1</v>
      </c>
      <c r="L17" s="14">
        <f>'[1]841126-6; 841402-1; 841402-5'!J23</f>
        <v>0</v>
      </c>
      <c r="M17" s="14">
        <f>'[1]841126-6; 841402-1; 841402-5'!K23</f>
        <v>0</v>
      </c>
      <c r="N17" s="50">
        <f>'[1]841126-6; 841402-1; 841402-5'!L23</f>
        <v>0</v>
      </c>
      <c r="O17" s="14">
        <f>'[1]841126-6; 841402-1; 841402-5'!M23</f>
        <v>0</v>
      </c>
      <c r="P17" s="14"/>
      <c r="Q17" s="14"/>
      <c r="R17" s="14"/>
      <c r="S17" s="50"/>
      <c r="T17" s="14"/>
    </row>
    <row r="18" spans="1:20" ht="12.75">
      <c r="A18" s="68" t="s">
        <v>191</v>
      </c>
      <c r="B18" s="8" t="s">
        <v>181</v>
      </c>
      <c r="C18" s="8" t="s">
        <v>182</v>
      </c>
      <c r="D18" s="14">
        <f>'[1]841126-6; 841402-1; 841402-5'!H42</f>
        <v>1074</v>
      </c>
      <c r="E18" s="14">
        <f>'[1]841126-6; 841402-1; 841402-5'!I42</f>
        <v>-350</v>
      </c>
      <c r="F18" s="14">
        <f>'[1]841126-6; 841402-1; 841402-5'!J42</f>
        <v>0</v>
      </c>
      <c r="G18" s="14">
        <f>'[1]841126-6; 841402-1; 841402-5'!K42</f>
        <v>15</v>
      </c>
      <c r="H18" s="50">
        <f>'[1]841126-6; 841402-1; 841402-5'!L42</f>
        <v>739</v>
      </c>
      <c r="I18" s="14">
        <f>'[1]841126-6; 841402-1; 841402-5'!M42</f>
        <v>737</v>
      </c>
      <c r="J18" s="8"/>
      <c r="K18" s="8"/>
      <c r="L18" s="8"/>
      <c r="M18" s="8"/>
      <c r="N18" s="49"/>
      <c r="O18" s="8"/>
      <c r="P18" s="8"/>
      <c r="Q18" s="8"/>
      <c r="R18" s="8"/>
      <c r="S18" s="49"/>
      <c r="T18" s="8"/>
    </row>
    <row r="19" spans="1:20" ht="12.75">
      <c r="A19" s="68" t="s">
        <v>194</v>
      </c>
      <c r="B19" s="8" t="s">
        <v>274</v>
      </c>
      <c r="C19" s="8" t="s">
        <v>182</v>
      </c>
      <c r="D19" s="14">
        <f>'[1]841126-6; 841402-1; 841402-5'!H58</f>
        <v>0</v>
      </c>
      <c r="E19" s="14">
        <f>'[1]841126-6; 841402-1; 841402-5'!I58</f>
        <v>350</v>
      </c>
      <c r="F19" s="14">
        <f>'[1]841126-6; 841402-1; 841402-5'!J58</f>
        <v>0</v>
      </c>
      <c r="G19" s="14">
        <f>'[1]841126-6; 841402-1; 841402-5'!K58</f>
        <v>-50</v>
      </c>
      <c r="H19" s="50">
        <f>'[1]841126-6; 841402-1; 841402-5'!L58</f>
        <v>300</v>
      </c>
      <c r="I19" s="14">
        <f>'[1]841126-6; 841402-1; 841402-5'!M58</f>
        <v>292</v>
      </c>
      <c r="J19" s="8"/>
      <c r="K19" s="8"/>
      <c r="L19" s="8"/>
      <c r="M19" s="8"/>
      <c r="N19" s="49"/>
      <c r="O19" s="8"/>
      <c r="P19" s="8"/>
      <c r="Q19" s="8"/>
      <c r="R19" s="8"/>
      <c r="S19" s="49"/>
      <c r="T19" s="8"/>
    </row>
    <row r="20" spans="1:20" ht="12.75">
      <c r="A20" s="68" t="s">
        <v>197</v>
      </c>
      <c r="B20" s="8" t="s">
        <v>183</v>
      </c>
      <c r="C20" s="8" t="s">
        <v>184</v>
      </c>
      <c r="D20" s="14">
        <f>'[1]841403-1'!H57</f>
        <v>2350</v>
      </c>
      <c r="E20" s="14">
        <f>'[1]841403-1'!I57</f>
        <v>5691</v>
      </c>
      <c r="F20" s="14">
        <f>'[1]841403-1'!J57</f>
        <v>985</v>
      </c>
      <c r="G20" s="14">
        <f>'[1]841403-1'!K57</f>
        <v>6705</v>
      </c>
      <c r="H20" s="50">
        <f>'[1]841403-1'!L57</f>
        <v>15731</v>
      </c>
      <c r="I20" s="14">
        <f>'[1]841403-1'!M57</f>
        <v>6318</v>
      </c>
      <c r="J20" s="14">
        <f>'[1]841403-1'!H76</f>
        <v>1492</v>
      </c>
      <c r="K20" s="14">
        <f>'[1]841403-1'!I76</f>
        <v>5614</v>
      </c>
      <c r="L20" s="14">
        <f>'[1]841403-1'!J76</f>
        <v>5</v>
      </c>
      <c r="M20" s="14">
        <f>'[1]841403-1'!K76</f>
        <v>-15</v>
      </c>
      <c r="N20" s="50">
        <f>'[1]841403-1'!L76</f>
        <v>7096</v>
      </c>
      <c r="O20" s="14">
        <f>'[1]841403-1'!M76</f>
        <v>7092</v>
      </c>
      <c r="P20" s="8">
        <v>1.5</v>
      </c>
      <c r="Q20" s="8">
        <v>0.5</v>
      </c>
      <c r="R20" s="8">
        <v>0.5</v>
      </c>
      <c r="S20" s="49">
        <v>0.5</v>
      </c>
      <c r="T20" s="8">
        <v>0.5</v>
      </c>
    </row>
    <row r="21" spans="1:20" ht="12.75">
      <c r="A21" s="68" t="s">
        <v>199</v>
      </c>
      <c r="B21" s="8" t="s">
        <v>275</v>
      </c>
      <c r="C21" s="8" t="s">
        <v>184</v>
      </c>
      <c r="D21" s="14">
        <f>'[1]841403-5; 841403-6'!H15</f>
        <v>0</v>
      </c>
      <c r="E21" s="14">
        <f>'[1]841403-5; 841403-6'!I15</f>
        <v>1866</v>
      </c>
      <c r="F21" s="14">
        <f>'[1]841403-5; 841403-6'!J15</f>
        <v>0</v>
      </c>
      <c r="G21" s="14">
        <f>'[1]841403-5; 841403-6'!K15</f>
        <v>-33</v>
      </c>
      <c r="H21" s="50">
        <f>'[1]841403-5; 841403-6'!L15</f>
        <v>1833</v>
      </c>
      <c r="I21" s="14">
        <f>'[1]841403-5; 841403-6'!M15</f>
        <v>1831</v>
      </c>
      <c r="J21" s="14">
        <f>'[1]841403-5; 841403-6'!H28</f>
        <v>0</v>
      </c>
      <c r="K21" s="14">
        <f>'[1]841403-5; 841403-6'!I28</f>
        <v>300</v>
      </c>
      <c r="L21" s="14">
        <f>'[1]841403-5; 841403-6'!J28</f>
        <v>0</v>
      </c>
      <c r="M21" s="14">
        <f>'[1]841403-5; 841403-6'!K28</f>
        <v>40</v>
      </c>
      <c r="N21" s="50">
        <f>'[1]841403-5; 841403-6'!L28</f>
        <v>340</v>
      </c>
      <c r="O21" s="14">
        <f>'[1]841403-5; 841403-6'!M28</f>
        <v>340</v>
      </c>
      <c r="P21" s="8"/>
      <c r="Q21" s="8"/>
      <c r="R21" s="8"/>
      <c r="S21" s="49"/>
      <c r="T21" s="8"/>
    </row>
    <row r="22" spans="1:20" ht="12.75">
      <c r="A22" s="68" t="s">
        <v>201</v>
      </c>
      <c r="B22" s="8" t="s">
        <v>276</v>
      </c>
      <c r="C22" s="8" t="s">
        <v>184</v>
      </c>
      <c r="D22" s="14">
        <f>'[1]841403-5; 841403-6'!H49</f>
        <v>0</v>
      </c>
      <c r="E22" s="14">
        <f>'[1]841403-5; 841403-6'!I49</f>
        <v>4716</v>
      </c>
      <c r="F22" s="14">
        <f>'[1]841403-5; 841403-6'!J49</f>
        <v>124</v>
      </c>
      <c r="G22" s="14">
        <f>'[1]841403-5; 841403-6'!K49</f>
        <v>-51</v>
      </c>
      <c r="H22" s="50">
        <f>'[1]841403-5; 841403-6'!L49</f>
        <v>4789</v>
      </c>
      <c r="I22" s="14">
        <f>'[1]841403-5; 841403-6'!M49</f>
        <v>4455</v>
      </c>
      <c r="J22" s="14">
        <f>'[1]841403-5; 841403-6'!H59</f>
        <v>0</v>
      </c>
      <c r="K22" s="14">
        <f>'[1]841403-5; 841403-6'!I59</f>
        <v>1</v>
      </c>
      <c r="L22" s="14">
        <f>'[1]841403-5; 841403-6'!J59</f>
        <v>0</v>
      </c>
      <c r="M22" s="14">
        <f>'[1]841403-5; 841403-6'!K59</f>
        <v>0</v>
      </c>
      <c r="N22" s="50">
        <f>'[1]841403-5; 841403-6'!L59</f>
        <v>1</v>
      </c>
      <c r="O22" s="14">
        <f>'[1]841403-5; 841403-6'!M59</f>
        <v>1</v>
      </c>
      <c r="P22" s="8"/>
      <c r="Q22" s="8"/>
      <c r="R22" s="8"/>
      <c r="S22" s="49"/>
      <c r="T22" s="8"/>
    </row>
    <row r="23" spans="1:20" ht="12.75">
      <c r="A23" s="68" t="s">
        <v>204</v>
      </c>
      <c r="B23" s="8" t="s">
        <v>185</v>
      </c>
      <c r="C23" s="8" t="s">
        <v>186</v>
      </c>
      <c r="D23" s="14"/>
      <c r="E23" s="14"/>
      <c r="F23" s="14"/>
      <c r="G23" s="14"/>
      <c r="H23" s="50"/>
      <c r="I23" s="14"/>
      <c r="J23" s="14">
        <f>'[1]841901-9'!H26</f>
        <v>27704</v>
      </c>
      <c r="K23" s="14">
        <f>'[1]841901-9'!I26</f>
        <v>-1094</v>
      </c>
      <c r="L23" s="14">
        <f>'[1]841901-9'!J26</f>
        <v>782</v>
      </c>
      <c r="M23" s="14">
        <f>'[1]841901-9'!K26</f>
        <v>6188</v>
      </c>
      <c r="N23" s="50">
        <f>'[1]841901-9'!L26</f>
        <v>33579</v>
      </c>
      <c r="O23" s="14">
        <f>'[1]841901-9'!M26</f>
        <v>33509</v>
      </c>
      <c r="P23" s="8" t="s">
        <v>187</v>
      </c>
      <c r="Q23" s="8"/>
      <c r="R23" s="8"/>
      <c r="S23" s="49" t="s">
        <v>187</v>
      </c>
      <c r="T23" s="8" t="s">
        <v>187</v>
      </c>
    </row>
    <row r="24" spans="1:20" ht="12.75">
      <c r="A24" s="68" t="s">
        <v>207</v>
      </c>
      <c r="B24" s="8" t="s">
        <v>189</v>
      </c>
      <c r="C24" s="8" t="s">
        <v>190</v>
      </c>
      <c r="D24" s="14">
        <f>'[1]841906-9; 842543-1'!H17</f>
        <v>9173</v>
      </c>
      <c r="E24" s="14">
        <f>'[1]841906-9; 842543-1'!I17</f>
        <v>0</v>
      </c>
      <c r="F24" s="14">
        <f>'[1]841906-9; 842543-1'!J17</f>
        <v>0</v>
      </c>
      <c r="G24" s="14">
        <f>'[1]841906-9; 842543-1'!K17</f>
        <v>1490</v>
      </c>
      <c r="H24" s="50">
        <f>'[1]841906-9; 842543-1'!L17</f>
        <v>10663</v>
      </c>
      <c r="I24" s="14">
        <f>'[1]841906-9; 842543-1'!M17</f>
        <v>10663</v>
      </c>
      <c r="J24" s="14">
        <f>'[1]841906-9; 842543-1'!H30</f>
        <v>0</v>
      </c>
      <c r="K24" s="14">
        <f>'[1]841906-9; 842543-1'!I30</f>
        <v>0</v>
      </c>
      <c r="L24" s="14">
        <f>'[1]841906-9; 842543-1'!J30</f>
        <v>0</v>
      </c>
      <c r="M24" s="14">
        <f>'[1]841906-9; 842543-1'!K30</f>
        <v>0</v>
      </c>
      <c r="N24" s="50">
        <f>'[1]841906-9; 842543-1'!L30</f>
        <v>0</v>
      </c>
      <c r="O24" s="14">
        <f>'[1]841906-9; 842543-1'!M30</f>
        <v>0</v>
      </c>
      <c r="P24" s="8"/>
      <c r="Q24" s="8"/>
      <c r="R24" s="8"/>
      <c r="S24" s="49"/>
      <c r="T24" s="8"/>
    </row>
    <row r="25" spans="1:20" ht="12.75">
      <c r="A25" s="68" t="s">
        <v>210</v>
      </c>
      <c r="B25" s="8" t="s">
        <v>192</v>
      </c>
      <c r="C25" s="8" t="s">
        <v>193</v>
      </c>
      <c r="D25" s="14">
        <f>'[1]841906-9; 842543-1'!H46</f>
        <v>200</v>
      </c>
      <c r="E25" s="14">
        <f>'[1]841906-9; 842543-1'!I46</f>
        <v>0</v>
      </c>
      <c r="F25" s="14">
        <f>'[1]841906-9; 842543-1'!J46</f>
        <v>0</v>
      </c>
      <c r="G25" s="14">
        <f>'[1]841906-9; 842543-1'!K46</f>
        <v>0</v>
      </c>
      <c r="H25" s="50">
        <f>'[1]841906-9; 842543-1'!L46</f>
        <v>200</v>
      </c>
      <c r="I25" s="14">
        <f>'[1]841906-9; 842543-1'!M46</f>
        <v>0</v>
      </c>
      <c r="J25" s="14"/>
      <c r="K25" s="14"/>
      <c r="L25" s="14"/>
      <c r="M25" s="14"/>
      <c r="N25" s="50"/>
      <c r="O25" s="14"/>
      <c r="P25" s="8"/>
      <c r="Q25" s="8"/>
      <c r="R25" s="8"/>
      <c r="S25" s="49"/>
      <c r="T25" s="8"/>
    </row>
    <row r="26" spans="1:20" ht="12.75">
      <c r="A26" s="68" t="s">
        <v>213</v>
      </c>
      <c r="B26" s="8" t="s">
        <v>195</v>
      </c>
      <c r="C26" s="8" t="s">
        <v>196</v>
      </c>
      <c r="D26" s="14">
        <f>'[1]851011-6; 852021-6;  862101-1'!H12</f>
        <v>400</v>
      </c>
      <c r="E26" s="14">
        <f>'[1]851011-6; 852021-6;  862101-1'!I12</f>
        <v>0</v>
      </c>
      <c r="F26" s="14">
        <f>'[1]851011-6; 852021-6;  862101-1'!J12</f>
        <v>0</v>
      </c>
      <c r="G26" s="14">
        <f>'[1]851011-6; 852021-6;  862101-1'!K12</f>
        <v>-165</v>
      </c>
      <c r="H26" s="50">
        <f>'[1]851011-6; 852021-6;  862101-1'!L12</f>
        <v>235</v>
      </c>
      <c r="I26" s="14">
        <f>'[1]851011-6; 852021-6;  862101-1'!M12</f>
        <v>234</v>
      </c>
      <c r="J26" s="14">
        <f>'[1]851011-6; 852021-6;  862101-1'!H23</f>
        <v>0</v>
      </c>
      <c r="K26" s="14">
        <f>'[1]851011-6; 852021-6;  862101-1'!I23</f>
        <v>0</v>
      </c>
      <c r="L26" s="14">
        <f>'[1]851011-6; 852021-6;  862101-1'!J23</f>
        <v>0</v>
      </c>
      <c r="M26" s="14">
        <f>'[1]851011-6; 852021-6;  862101-1'!K23</f>
        <v>0</v>
      </c>
      <c r="N26" s="50">
        <f>'[1]851011-6; 852021-6;  862101-1'!L23</f>
        <v>0</v>
      </c>
      <c r="O26" s="14"/>
      <c r="P26" s="8"/>
      <c r="Q26" s="8"/>
      <c r="R26" s="8"/>
      <c r="S26" s="49"/>
      <c r="T26" s="8"/>
    </row>
    <row r="27" spans="1:20" ht="12.75">
      <c r="A27" s="68" t="s">
        <v>216</v>
      </c>
      <c r="B27" s="8" t="s">
        <v>313</v>
      </c>
      <c r="C27" s="8" t="s">
        <v>314</v>
      </c>
      <c r="D27" s="14">
        <f>'[1]851011-6; 852021-6;  862101-1'!H41</f>
        <v>0</v>
      </c>
      <c r="E27" s="14">
        <f>'[1]851011-6; 852021-6;  862101-1'!I41</f>
        <v>0</v>
      </c>
      <c r="F27" s="14">
        <f>'[1]851011-6; 852021-6;  862101-1'!J41</f>
        <v>130</v>
      </c>
      <c r="G27" s="14">
        <f>'[1]851011-6; 852021-6;  862101-1'!K41</f>
        <v>-66</v>
      </c>
      <c r="H27" s="50">
        <f>'[1]851011-6; 852021-6;  862101-1'!L41</f>
        <v>64</v>
      </c>
      <c r="I27" s="14">
        <f>'[1]851011-6; 852021-6;  862101-1'!M41</f>
        <v>64</v>
      </c>
      <c r="J27" s="14"/>
      <c r="K27" s="14"/>
      <c r="L27" s="14"/>
      <c r="M27" s="14"/>
      <c r="N27" s="50"/>
      <c r="O27" s="14"/>
      <c r="P27" s="8"/>
      <c r="Q27" s="8"/>
      <c r="R27" s="8"/>
      <c r="S27" s="49"/>
      <c r="T27" s="8"/>
    </row>
    <row r="28" spans="1:20" ht="12.75">
      <c r="A28" s="68" t="s">
        <v>219</v>
      </c>
      <c r="B28" s="8" t="s">
        <v>277</v>
      </c>
      <c r="C28" s="8" t="s">
        <v>198</v>
      </c>
      <c r="D28" s="14">
        <f>'[1]851011-6; 852021-6;  862101-1'!H64</f>
        <v>127</v>
      </c>
      <c r="E28" s="14">
        <f>'[1]851011-6; 852021-6;  862101-1'!I64</f>
        <v>20</v>
      </c>
      <c r="F28" s="14">
        <f>'[1]851011-6; 852021-6;  862101-1'!J64</f>
        <v>0</v>
      </c>
      <c r="G28" s="14">
        <f>'[1]851011-6; 852021-6;  862101-1'!K64</f>
        <v>0</v>
      </c>
      <c r="H28" s="50">
        <f>'[1]851011-6; 852021-6;  862101-1'!L64</f>
        <v>147</v>
      </c>
      <c r="I28" s="14">
        <f>'[1]851011-6; 852021-6;  862101-1'!M64</f>
        <v>113</v>
      </c>
      <c r="J28" s="14"/>
      <c r="K28" s="14"/>
      <c r="L28" s="14"/>
      <c r="M28" s="14"/>
      <c r="N28" s="50"/>
      <c r="O28" s="14"/>
      <c r="P28" s="8"/>
      <c r="Q28" s="8"/>
      <c r="R28" s="8"/>
      <c r="S28" s="49"/>
      <c r="T28" s="8"/>
    </row>
    <row r="29" spans="1:20" ht="12.75">
      <c r="A29" s="68" t="s">
        <v>222</v>
      </c>
      <c r="B29" s="8" t="s">
        <v>200</v>
      </c>
      <c r="C29" s="8" t="s">
        <v>261</v>
      </c>
      <c r="D29" s="14">
        <f>'[1]882111-1; 882113-1; 882114-1'!H14</f>
        <v>820</v>
      </c>
      <c r="E29" s="14">
        <f>'[1]882111-1; 882113-1; 882114-1'!I14</f>
        <v>-320</v>
      </c>
      <c r="F29" s="14">
        <f>'[1]882111-1; 882113-1; 882114-1'!J14</f>
        <v>-150</v>
      </c>
      <c r="G29" s="14">
        <f>'[1]882111-1; 882113-1; 882114-1'!K14</f>
        <v>-50</v>
      </c>
      <c r="H29" s="50">
        <f>'[1]882111-1; 882113-1; 882114-1'!L14</f>
        <v>300</v>
      </c>
      <c r="I29" s="14">
        <f>'[1]882111-1; 882113-1; 882114-1'!M14</f>
        <v>298</v>
      </c>
      <c r="J29" s="14"/>
      <c r="K29" s="14"/>
      <c r="L29" s="14"/>
      <c r="M29" s="14"/>
      <c r="N29" s="50"/>
      <c r="O29" s="14"/>
      <c r="P29" s="8"/>
      <c r="Q29" s="8"/>
      <c r="R29" s="8"/>
      <c r="S29" s="49"/>
      <c r="T29" s="8"/>
    </row>
    <row r="30" spans="1:20" ht="12.75">
      <c r="A30" s="68" t="s">
        <v>225</v>
      </c>
      <c r="B30" s="8" t="s">
        <v>202</v>
      </c>
      <c r="C30" s="8" t="s">
        <v>203</v>
      </c>
      <c r="D30" s="14">
        <f>'[1]882111-1; 882113-1; 882114-1'!H34</f>
        <v>250</v>
      </c>
      <c r="E30" s="14">
        <f>'[1]882111-1; 882113-1; 882114-1'!I34</f>
        <v>100</v>
      </c>
      <c r="F30" s="14">
        <f>'[1]882111-1; 882113-1; 882114-1'!J34</f>
        <v>0</v>
      </c>
      <c r="G30" s="14">
        <f>'[1]882111-1; 882113-1; 882114-1'!K34</f>
        <v>-25</v>
      </c>
      <c r="H30" s="50">
        <f>'[1]882111-1; 882113-1; 882114-1'!L34</f>
        <v>325</v>
      </c>
      <c r="I30" s="14">
        <f>'[1]882111-1; 882113-1; 882114-1'!M34</f>
        <v>319</v>
      </c>
      <c r="J30" s="14"/>
      <c r="K30" s="14"/>
      <c r="L30" s="14"/>
      <c r="M30" s="14"/>
      <c r="N30" s="50"/>
      <c r="O30" s="14"/>
      <c r="P30" s="8"/>
      <c r="Q30" s="8"/>
      <c r="R30" s="8"/>
      <c r="S30" s="49"/>
      <c r="T30" s="8"/>
    </row>
    <row r="31" spans="1:20" ht="12.75">
      <c r="A31" s="68" t="s">
        <v>228</v>
      </c>
      <c r="B31" s="8" t="s">
        <v>205</v>
      </c>
      <c r="C31" s="8" t="s">
        <v>206</v>
      </c>
      <c r="D31" s="14">
        <f>'[1]882111-1; 882113-1; 882114-1'!H51</f>
        <v>2</v>
      </c>
      <c r="E31" s="14">
        <f>'[1]882111-1; 882113-1; 882114-1'!I51</f>
        <v>0</v>
      </c>
      <c r="F31" s="14">
        <f>'[1]882111-1; 882113-1; 882114-1'!J51</f>
        <v>0</v>
      </c>
      <c r="G31" s="14">
        <f>'[1]882111-1; 882113-1; 882114-1'!K51</f>
        <v>0</v>
      </c>
      <c r="H31" s="50">
        <f>'[1]882111-1; 882113-1; 882114-1'!L51</f>
        <v>2</v>
      </c>
      <c r="I31" s="14">
        <f>'[1]882111-1; 882113-1; 882114-1'!M51</f>
        <v>2</v>
      </c>
      <c r="J31" s="14"/>
      <c r="K31" s="14"/>
      <c r="L31" s="14"/>
      <c r="M31" s="14"/>
      <c r="N31" s="50"/>
      <c r="O31" s="14"/>
      <c r="P31" s="8"/>
      <c r="Q31" s="8"/>
      <c r="R31" s="8"/>
      <c r="S31" s="49"/>
      <c r="T31" s="8"/>
    </row>
    <row r="32" spans="1:20" ht="12.75">
      <c r="A32" s="68" t="s">
        <v>230</v>
      </c>
      <c r="B32" s="8" t="s">
        <v>208</v>
      </c>
      <c r="C32" s="8" t="s">
        <v>209</v>
      </c>
      <c r="D32" s="14">
        <f>'[1]882117-1,6; 882122-1; 882123-1'!H13</f>
        <v>110</v>
      </c>
      <c r="E32" s="14">
        <f>'[1]882117-1,6; 882122-1; 882123-1'!I13</f>
        <v>0</v>
      </c>
      <c r="F32" s="14">
        <f>'[1]882117-1,6; 882122-1; 882123-1'!J13</f>
        <v>0</v>
      </c>
      <c r="G32" s="14">
        <f>'[1]882117-1,6; 882122-1; 882123-1'!K13</f>
        <v>6</v>
      </c>
      <c r="H32" s="50">
        <f>'[1]882117-1,6; 882122-1; 882123-1'!L13</f>
        <v>116</v>
      </c>
      <c r="I32" s="14">
        <f>'[1]882117-1,6; 882122-1; 882123-1'!M13</f>
        <v>116</v>
      </c>
      <c r="J32" s="14"/>
      <c r="K32" s="14"/>
      <c r="L32" s="14"/>
      <c r="M32" s="14"/>
      <c r="N32" s="50"/>
      <c r="O32" s="14"/>
      <c r="P32" s="8"/>
      <c r="Q32" s="8"/>
      <c r="R32" s="8"/>
      <c r="S32" s="49"/>
      <c r="T32" s="8"/>
    </row>
    <row r="33" spans="1:20" ht="12.75">
      <c r="A33" s="68" t="s">
        <v>233</v>
      </c>
      <c r="B33" s="8" t="s">
        <v>278</v>
      </c>
      <c r="C33" s="8" t="s">
        <v>209</v>
      </c>
      <c r="D33" s="14"/>
      <c r="E33" s="14"/>
      <c r="F33" s="14"/>
      <c r="G33" s="14"/>
      <c r="H33" s="50"/>
      <c r="I33" s="14"/>
      <c r="J33" s="14">
        <f>'[1]882117-1,6; 882122-1; 882123-1'!H31</f>
        <v>110</v>
      </c>
      <c r="K33" s="14">
        <f>'[1]882117-1,6; 882122-1; 882123-1'!I31</f>
        <v>0</v>
      </c>
      <c r="L33" s="14">
        <f>'[1]882117-1,6; 882122-1; 882123-1'!J31</f>
        <v>0</v>
      </c>
      <c r="M33" s="14">
        <f>'[1]882117-1,6; 882122-1; 882123-1'!K31</f>
        <v>-46</v>
      </c>
      <c r="N33" s="50">
        <f>'[1]882117-1,6; 882122-1; 882123-1'!L31</f>
        <v>64</v>
      </c>
      <c r="O33" s="14">
        <f>'[1]882117-1,6; 882122-1; 882123-1'!M31</f>
        <v>64</v>
      </c>
      <c r="P33" s="8"/>
      <c r="Q33" s="8"/>
      <c r="R33" s="8"/>
      <c r="S33" s="49"/>
      <c r="T33" s="8"/>
    </row>
    <row r="34" spans="1:20" ht="12.75">
      <c r="A34" s="68" t="s">
        <v>234</v>
      </c>
      <c r="B34" s="8" t="s">
        <v>211</v>
      </c>
      <c r="C34" s="8" t="s">
        <v>212</v>
      </c>
      <c r="D34" s="14">
        <f>'[1]882117-1,6; 882122-1; 882123-1'!H48</f>
        <v>300</v>
      </c>
      <c r="E34" s="14">
        <f>'[1]882117-1,6; 882122-1; 882123-1'!I48</f>
        <v>0</v>
      </c>
      <c r="F34" s="14">
        <f>'[1]882117-1,6; 882122-1; 882123-1'!J48</f>
        <v>0</v>
      </c>
      <c r="G34" s="14">
        <f>'[1]882117-1,6; 882122-1; 882123-1'!K48</f>
        <v>-100</v>
      </c>
      <c r="H34" s="50">
        <f>'[1]882117-1,6; 882122-1; 882123-1'!L48</f>
        <v>200</v>
      </c>
      <c r="I34" s="14">
        <f>'[1]882117-1,6; 882122-1; 882123-1'!M48</f>
        <v>173</v>
      </c>
      <c r="J34" s="14"/>
      <c r="K34" s="14"/>
      <c r="L34" s="14"/>
      <c r="M34" s="14"/>
      <c r="N34" s="50"/>
      <c r="O34" s="14"/>
      <c r="P34" s="8"/>
      <c r="Q34" s="8"/>
      <c r="R34" s="8"/>
      <c r="S34" s="49"/>
      <c r="T34" s="8"/>
    </row>
    <row r="35" spans="1:20" ht="12.75">
      <c r="A35" s="68" t="s">
        <v>237</v>
      </c>
      <c r="B35" s="8" t="s">
        <v>214</v>
      </c>
      <c r="C35" s="8" t="s">
        <v>215</v>
      </c>
      <c r="D35" s="14">
        <f>'[1]882117-1,6; 882122-1; 882123-1'!H63</f>
        <v>100</v>
      </c>
      <c r="E35" s="14">
        <f>'[1]882117-1,6; 882122-1; 882123-1'!I63</f>
        <v>0</v>
      </c>
      <c r="F35" s="14">
        <f>'[1]882117-1,6; 882122-1; 882123-1'!J63</f>
        <v>0</v>
      </c>
      <c r="G35" s="14">
        <f>'[1]882117-1,6; 882122-1; 882123-1'!K63</f>
        <v>-70</v>
      </c>
      <c r="H35" s="50">
        <f>'[1]882117-1,6; 882122-1; 882123-1'!L63</f>
        <v>30</v>
      </c>
      <c r="I35" s="14">
        <f>'[1]882117-1,6; 882122-1; 882123-1'!M63</f>
        <v>15</v>
      </c>
      <c r="J35" s="14"/>
      <c r="K35" s="14"/>
      <c r="L35" s="14"/>
      <c r="M35" s="14"/>
      <c r="N35" s="50"/>
      <c r="O35" s="14"/>
      <c r="P35" s="8"/>
      <c r="Q35" s="8"/>
      <c r="R35" s="8"/>
      <c r="S35" s="49"/>
      <c r="T35" s="8"/>
    </row>
    <row r="36" spans="1:20" ht="12.75">
      <c r="A36" s="68" t="s">
        <v>240</v>
      </c>
      <c r="B36" s="8" t="s">
        <v>217</v>
      </c>
      <c r="C36" s="8" t="s">
        <v>218</v>
      </c>
      <c r="D36" s="14">
        <f>'[1]882129-1,6; 882202-1; 889942-5'!H13</f>
        <v>120</v>
      </c>
      <c r="E36" s="14">
        <f>'[1]882129-1,6; 882202-1; 889942-5'!I13</f>
        <v>0</v>
      </c>
      <c r="F36" s="14">
        <f>'[1]882129-1,6; 882202-1; 889942-5'!J13</f>
        <v>0</v>
      </c>
      <c r="G36" s="14">
        <f>'[1]882129-1,6; 882202-1; 889942-5'!K13</f>
        <v>0</v>
      </c>
      <c r="H36" s="50">
        <f>'[1]882129-1,6; 882202-1; 889942-5'!L13</f>
        <v>120</v>
      </c>
      <c r="I36" s="14">
        <f>'[1]882129-1,6; 882202-1; 889942-5'!M13</f>
        <v>120</v>
      </c>
      <c r="J36" s="14"/>
      <c r="K36" s="14"/>
      <c r="L36" s="14"/>
      <c r="M36" s="14"/>
      <c r="N36" s="50"/>
      <c r="O36" s="14"/>
      <c r="P36" s="8"/>
      <c r="Q36" s="8"/>
      <c r="R36" s="8"/>
      <c r="S36" s="49"/>
      <c r="T36" s="8"/>
    </row>
    <row r="37" spans="1:20" ht="12.75">
      <c r="A37" s="68" t="s">
        <v>243</v>
      </c>
      <c r="B37" s="8" t="s">
        <v>279</v>
      </c>
      <c r="C37" s="8" t="s">
        <v>218</v>
      </c>
      <c r="D37" s="14"/>
      <c r="E37" s="14"/>
      <c r="F37" s="14"/>
      <c r="G37" s="14"/>
      <c r="H37" s="50"/>
      <c r="I37" s="14"/>
      <c r="J37" s="14">
        <f>'[1]882129-1,6; 882202-1; 889942-5'!H29</f>
        <v>0</v>
      </c>
      <c r="K37" s="14">
        <f>'[1]882129-1,6; 882202-1; 889942-5'!I29</f>
        <v>20</v>
      </c>
      <c r="L37" s="14">
        <f>'[1]882129-1,6; 882202-1; 889942-5'!J29</f>
        <v>0</v>
      </c>
      <c r="M37" s="14">
        <f>'[1]882129-1,6; 882202-1; 889942-5'!K29</f>
        <v>0</v>
      </c>
      <c r="N37" s="50">
        <f>'[1]882129-1,6; 882202-1; 889942-5'!L29</f>
        <v>20</v>
      </c>
      <c r="O37" s="14">
        <f>'[1]882129-1,6; 882202-1; 889942-5'!M29</f>
        <v>20</v>
      </c>
      <c r="P37" s="8"/>
      <c r="Q37" s="8"/>
      <c r="R37" s="8"/>
      <c r="S37" s="49"/>
      <c r="T37" s="8"/>
    </row>
    <row r="38" spans="1:20" ht="12.75">
      <c r="A38" s="68" t="s">
        <v>244</v>
      </c>
      <c r="B38" s="8" t="s">
        <v>220</v>
      </c>
      <c r="C38" s="8" t="s">
        <v>221</v>
      </c>
      <c r="D38" s="14">
        <f>'[1]882129-1,6; 882202-1; 889942-5'!H44</f>
        <v>180</v>
      </c>
      <c r="E38" s="14">
        <f>'[1]882129-1,6; 882202-1; 889942-5'!I44</f>
        <v>0</v>
      </c>
      <c r="F38" s="14">
        <f>'[1]882129-1,6; 882202-1; 889942-5'!J44</f>
        <v>0</v>
      </c>
      <c r="G38" s="14">
        <f>'[1]882129-1,6; 882202-1; 889942-5'!K44</f>
        <v>-37</v>
      </c>
      <c r="H38" s="50">
        <f>'[1]882129-1,6; 882202-1; 889942-5'!L44</f>
        <v>143</v>
      </c>
      <c r="I38" s="14">
        <f>'[1]882129-1,6; 882202-1; 889942-5'!M44</f>
        <v>143</v>
      </c>
      <c r="J38" s="14"/>
      <c r="K38" s="14"/>
      <c r="L38" s="14"/>
      <c r="M38" s="14"/>
      <c r="N38" s="50"/>
      <c r="O38" s="14"/>
      <c r="P38" s="8"/>
      <c r="Q38" s="8"/>
      <c r="R38" s="8"/>
      <c r="S38" s="49"/>
      <c r="T38" s="8"/>
    </row>
    <row r="39" spans="1:20" ht="12.75">
      <c r="A39" s="68" t="s">
        <v>247</v>
      </c>
      <c r="B39" s="8" t="s">
        <v>223</v>
      </c>
      <c r="C39" s="8" t="s">
        <v>224</v>
      </c>
      <c r="D39" s="14">
        <f>'[1]889102-1'!H34</f>
        <v>2078</v>
      </c>
      <c r="E39" s="14">
        <f>'[1]889102-1'!I34</f>
        <v>370</v>
      </c>
      <c r="F39" s="14">
        <f>'[1]889102-1'!J34</f>
        <v>29</v>
      </c>
      <c r="G39" s="14">
        <f>'[1]889102-1'!K34</f>
        <v>-110</v>
      </c>
      <c r="H39" s="50">
        <f>'[1]889102-1'!L34</f>
        <v>2367</v>
      </c>
      <c r="I39" s="14">
        <f>'[1]889102-1'!M34</f>
        <v>2342</v>
      </c>
      <c r="J39" s="14">
        <f>'[1]889102-1'!H45</f>
        <v>200</v>
      </c>
      <c r="K39" s="14">
        <f>'[1]889102-1'!I45</f>
        <v>0</v>
      </c>
      <c r="L39" s="14">
        <f>'[1]889102-1'!J45</f>
        <v>50</v>
      </c>
      <c r="M39" s="14">
        <f>'[1]889102-1'!K45</f>
        <v>9</v>
      </c>
      <c r="N39" s="50">
        <f>'[1]889102-1'!L45</f>
        <v>259</v>
      </c>
      <c r="O39" s="14">
        <f>'[1]889102-1'!M45</f>
        <v>260</v>
      </c>
      <c r="P39" s="8">
        <v>1</v>
      </c>
      <c r="Q39" s="8">
        <v>1</v>
      </c>
      <c r="R39" s="8">
        <v>1</v>
      </c>
      <c r="S39" s="49">
        <v>1</v>
      </c>
      <c r="T39" s="8">
        <v>1</v>
      </c>
    </row>
    <row r="40" spans="1:20" ht="12.75">
      <c r="A40" s="68" t="s">
        <v>281</v>
      </c>
      <c r="B40" s="8" t="s">
        <v>226</v>
      </c>
      <c r="C40" s="8" t="s">
        <v>227</v>
      </c>
      <c r="D40" s="14">
        <f>'[1]889928-1;889928-5'!H33</f>
        <v>3089</v>
      </c>
      <c r="E40" s="14">
        <f>'[1]889928-1;889928-5'!I33</f>
        <v>55</v>
      </c>
      <c r="F40" s="14">
        <f>'[1]889928-1;889928-5'!J33</f>
        <v>25</v>
      </c>
      <c r="G40" s="14">
        <f>'[1]889928-1;889928-5'!K33</f>
        <v>-203</v>
      </c>
      <c r="H40" s="50">
        <f>'[1]889928-1;889928-5'!L33</f>
        <v>2966</v>
      </c>
      <c r="I40" s="14">
        <f>'[1]889928-1;889928-5'!M33</f>
        <v>2838</v>
      </c>
      <c r="J40" s="14">
        <f>'[1]889928-1;889928-5'!H44</f>
        <v>87</v>
      </c>
      <c r="K40" s="14">
        <f>'[1]889928-1;889928-5'!I44</f>
        <v>0</v>
      </c>
      <c r="L40" s="14">
        <f>'[1]889928-1;889928-5'!J44</f>
        <v>0</v>
      </c>
      <c r="M40" s="14">
        <f>'[1]889928-1;889928-5'!K44</f>
        <v>-2</v>
      </c>
      <c r="N40" s="50">
        <f>'[1]889928-1;889928-5'!L44</f>
        <v>85</v>
      </c>
      <c r="O40" s="14">
        <f>'[1]889928-1;889928-5'!M44</f>
        <v>84</v>
      </c>
      <c r="P40" s="8">
        <v>1</v>
      </c>
      <c r="Q40" s="8">
        <v>1</v>
      </c>
      <c r="R40" s="8">
        <v>1</v>
      </c>
      <c r="S40" s="49">
        <v>1</v>
      </c>
      <c r="T40" s="8">
        <v>1</v>
      </c>
    </row>
    <row r="41" spans="1:20" ht="12.75">
      <c r="A41" s="68" t="s">
        <v>283</v>
      </c>
      <c r="B41" s="8" t="s">
        <v>280</v>
      </c>
      <c r="C41" s="8" t="s">
        <v>227</v>
      </c>
      <c r="D41" s="14">
        <f>'[1]889928-1;889928-5'!H60</f>
        <v>12</v>
      </c>
      <c r="E41" s="14">
        <f>'[1]889928-1;889928-5'!I60</f>
        <v>0</v>
      </c>
      <c r="F41" s="14">
        <f>'[1]889928-1;889928-5'!J60</f>
        <v>0</v>
      </c>
      <c r="G41" s="14">
        <f>'[1]889928-1;889928-5'!K60</f>
        <v>0</v>
      </c>
      <c r="H41" s="50">
        <f>'[1]889928-1;889928-5'!L60</f>
        <v>12</v>
      </c>
      <c r="I41" s="14">
        <f>'[1]889928-1;889928-5'!M60</f>
        <v>0</v>
      </c>
      <c r="J41" s="14"/>
      <c r="K41" s="14"/>
      <c r="L41" s="14"/>
      <c r="M41" s="14"/>
      <c r="N41" s="50"/>
      <c r="O41" s="14"/>
      <c r="P41" s="8"/>
      <c r="Q41" s="8"/>
      <c r="R41" s="8"/>
      <c r="S41" s="49"/>
      <c r="T41" s="8"/>
    </row>
    <row r="42" spans="1:20" ht="12.75">
      <c r="A42" s="68" t="s">
        <v>284</v>
      </c>
      <c r="B42" s="8" t="s">
        <v>282</v>
      </c>
      <c r="C42" s="8" t="s">
        <v>229</v>
      </c>
      <c r="D42" s="14">
        <f>'[1]882129-1,6; 882202-1; 889942-5'!H60</f>
        <v>100</v>
      </c>
      <c r="E42" s="14">
        <f>'[1]882129-1,6; 882202-1; 889942-5'!I60</f>
        <v>0</v>
      </c>
      <c r="F42" s="14">
        <f>'[1]882129-1,6; 882202-1; 889942-5'!J60</f>
        <v>0</v>
      </c>
      <c r="G42" s="14">
        <f>'[1]882129-1,6; 882202-1; 889942-5'!K60</f>
        <v>0</v>
      </c>
      <c r="H42" s="50">
        <f>'[1]882129-1,6; 882202-1; 889942-5'!L60</f>
        <v>100</v>
      </c>
      <c r="I42" s="14">
        <f>'[1]882129-1,6; 882202-1; 889942-5'!M60</f>
        <v>0</v>
      </c>
      <c r="J42" s="14"/>
      <c r="K42" s="14"/>
      <c r="L42" s="14"/>
      <c r="M42" s="14"/>
      <c r="N42" s="50"/>
      <c r="O42" s="14"/>
      <c r="P42" s="8"/>
      <c r="Q42" s="8"/>
      <c r="R42" s="8"/>
      <c r="S42" s="49"/>
      <c r="T42" s="8"/>
    </row>
    <row r="43" spans="1:20" ht="12.75">
      <c r="A43" s="68" t="s">
        <v>286</v>
      </c>
      <c r="B43" s="8" t="s">
        <v>231</v>
      </c>
      <c r="C43" s="8" t="s">
        <v>232</v>
      </c>
      <c r="D43" s="14">
        <f>'[1]890441-1,6; 890442-1,6'!H18</f>
        <v>38</v>
      </c>
      <c r="E43" s="14">
        <f>'[1]890441-1,6; 890442-1,6'!I18</f>
        <v>0</v>
      </c>
      <c r="F43" s="14">
        <f>'[1]890441-1,6; 890442-1,6'!J18</f>
        <v>3</v>
      </c>
      <c r="G43" s="14">
        <f>'[1]890441-1,6; 890442-1,6'!K18</f>
        <v>0</v>
      </c>
      <c r="H43" s="50">
        <f>'[1]890441-1,6; 890442-1,6'!L18</f>
        <v>41</v>
      </c>
      <c r="I43" s="14">
        <f>'[1]890441-1,6; 890442-1,6'!M18</f>
        <v>40</v>
      </c>
      <c r="J43" s="14"/>
      <c r="K43" s="14"/>
      <c r="L43" s="14"/>
      <c r="M43" s="14"/>
      <c r="N43" s="50"/>
      <c r="O43" s="14"/>
      <c r="P43" s="8">
        <v>0.5</v>
      </c>
      <c r="Q43" s="8"/>
      <c r="R43" s="8"/>
      <c r="S43" s="49"/>
      <c r="T43" s="8"/>
    </row>
    <row r="44" spans="1:20" ht="12.75">
      <c r="A44" s="68" t="s">
        <v>289</v>
      </c>
      <c r="B44" s="8" t="s">
        <v>285</v>
      </c>
      <c r="C44" s="8" t="s">
        <v>232</v>
      </c>
      <c r="D44" s="14"/>
      <c r="E44" s="14"/>
      <c r="F44" s="14"/>
      <c r="G44" s="14"/>
      <c r="H44" s="50"/>
      <c r="I44" s="14"/>
      <c r="J44" s="14">
        <f>'[1]890441-1,6; 890442-1,6'!H32</f>
        <v>38</v>
      </c>
      <c r="K44" s="14">
        <f>'[1]890441-1,6; 890442-1,6'!I32</f>
        <v>0</v>
      </c>
      <c r="L44" s="14">
        <f>'[1]890441-1,6; 890442-1,6'!J32</f>
        <v>0</v>
      </c>
      <c r="M44" s="14">
        <f>'[1]890441-1,6; 890442-1,6'!K32</f>
        <v>0</v>
      </c>
      <c r="N44" s="50">
        <f>'[1]890441-1,6; 890442-1,6'!L32</f>
        <v>38</v>
      </c>
      <c r="O44" s="14">
        <f>'[1]890441-1,6; 890442-1,6'!M32</f>
        <v>38</v>
      </c>
      <c r="P44" s="8"/>
      <c r="Q44" s="8"/>
      <c r="R44" s="8"/>
      <c r="S44" s="49"/>
      <c r="T44" s="8"/>
    </row>
    <row r="45" spans="1:20" ht="12.75">
      <c r="A45" s="68" t="s">
        <v>291</v>
      </c>
      <c r="B45" s="8" t="s">
        <v>287</v>
      </c>
      <c r="C45" s="8" t="s">
        <v>288</v>
      </c>
      <c r="D45" s="14">
        <f>'[1]890441-1,6; 890442-1,6'!H49</f>
        <v>163</v>
      </c>
      <c r="E45" s="14">
        <f>'[1]890441-1,6; 890442-1,6'!I49</f>
        <v>652</v>
      </c>
      <c r="F45" s="14">
        <f>'[1]890441-1,6; 890442-1,6'!J49</f>
        <v>0</v>
      </c>
      <c r="G45" s="14">
        <f>'[1]890441-1,6; 890442-1,6'!K49</f>
        <v>-1</v>
      </c>
      <c r="H45" s="50">
        <f>'[1]890441-1,6; 890442-1,6'!L49</f>
        <v>814</v>
      </c>
      <c r="I45" s="14">
        <f>'[1]890441-1,6; 890442-1,6'!M49</f>
        <v>813</v>
      </c>
      <c r="J45" s="14"/>
      <c r="K45" s="14"/>
      <c r="L45" s="14"/>
      <c r="M45" s="14"/>
      <c r="N45" s="50"/>
      <c r="O45" s="14"/>
      <c r="P45" s="8">
        <v>0.5</v>
      </c>
      <c r="Q45" s="8">
        <v>2</v>
      </c>
      <c r="R45" s="8">
        <v>2</v>
      </c>
      <c r="S45" s="49">
        <v>1</v>
      </c>
      <c r="T45" s="8">
        <v>0.9</v>
      </c>
    </row>
    <row r="46" spans="1:20" ht="12.75">
      <c r="A46" s="68" t="s">
        <v>293</v>
      </c>
      <c r="B46" s="8" t="s">
        <v>290</v>
      </c>
      <c r="C46" s="8" t="s">
        <v>288</v>
      </c>
      <c r="D46" s="14"/>
      <c r="E46" s="14"/>
      <c r="F46" s="14"/>
      <c r="G46" s="14"/>
      <c r="H46" s="50"/>
      <c r="I46" s="14"/>
      <c r="J46" s="14">
        <f>'[1]890441-1,6; 890442-1,6'!H63</f>
        <v>130</v>
      </c>
      <c r="K46" s="14">
        <f>'[1]890441-1,6; 890442-1,6'!I63</f>
        <v>481</v>
      </c>
      <c r="L46" s="14">
        <f>'[1]890441-1,6; 890442-1,6'!J63</f>
        <v>0</v>
      </c>
      <c r="M46" s="14">
        <f>'[1]890441-1,6; 890442-1,6'!K63</f>
        <v>83</v>
      </c>
      <c r="N46" s="50">
        <f>'[1]890441-1,6; 890442-1,6'!L63</f>
        <v>694</v>
      </c>
      <c r="O46" s="14">
        <f>'[1]890441-1,6; 890442-1,6'!M63</f>
        <v>694</v>
      </c>
      <c r="P46" s="8"/>
      <c r="Q46" s="8"/>
      <c r="R46" s="8"/>
      <c r="S46" s="49"/>
      <c r="T46" s="8"/>
    </row>
    <row r="47" spans="1:20" ht="12.75">
      <c r="A47" s="68" t="s">
        <v>294</v>
      </c>
      <c r="B47" s="8" t="s">
        <v>292</v>
      </c>
      <c r="C47" s="8" t="s">
        <v>236</v>
      </c>
      <c r="D47" s="74">
        <f>'[1]910123-1,6'!G25</f>
        <v>694</v>
      </c>
      <c r="E47" s="74">
        <f>'[1]910123-1,6'!H25</f>
        <v>159</v>
      </c>
      <c r="F47" s="74">
        <f>'[1]910123-1,6'!I25</f>
        <v>0</v>
      </c>
      <c r="G47" s="74">
        <f>'[1]910123-1,6'!J25</f>
        <v>-89</v>
      </c>
      <c r="H47" s="90">
        <f>'[1]910123-1,6'!K25</f>
        <v>764</v>
      </c>
      <c r="I47" s="74">
        <f>'[1]910123-1,6'!L25</f>
        <v>736</v>
      </c>
      <c r="J47" s="14"/>
      <c r="K47" s="14"/>
      <c r="L47" s="14"/>
      <c r="M47" s="14"/>
      <c r="N47" s="50"/>
      <c r="O47" s="14"/>
      <c r="P47" s="8"/>
      <c r="Q47" s="8"/>
      <c r="R47" s="8"/>
      <c r="S47" s="49"/>
      <c r="T47" s="8"/>
    </row>
    <row r="48" spans="1:20" ht="12.75">
      <c r="A48" s="68" t="s">
        <v>295</v>
      </c>
      <c r="B48" s="8" t="s">
        <v>235</v>
      </c>
      <c r="C48" s="8" t="s">
        <v>236</v>
      </c>
      <c r="D48" s="74"/>
      <c r="E48" s="74"/>
      <c r="F48" s="74"/>
      <c r="G48" s="74"/>
      <c r="H48" s="90"/>
      <c r="I48" s="74"/>
      <c r="J48" s="14">
        <f>'[1]910123-1,6'!G41</f>
        <v>560</v>
      </c>
      <c r="K48" s="14">
        <f>'[1]910123-1,6'!H41</f>
        <v>0</v>
      </c>
      <c r="L48" s="14">
        <f>'[1]910123-1,6'!I41</f>
        <v>0</v>
      </c>
      <c r="M48" s="14">
        <f>'[1]910123-1,6'!J41</f>
        <v>0</v>
      </c>
      <c r="N48" s="50">
        <f>'[1]910123-1,6'!K41</f>
        <v>560</v>
      </c>
      <c r="O48" s="14">
        <f>'[1]910123-1,6'!L41</f>
        <v>514</v>
      </c>
      <c r="P48" s="8"/>
      <c r="Q48" s="8"/>
      <c r="R48" s="8"/>
      <c r="S48" s="49"/>
      <c r="T48" s="8"/>
    </row>
    <row r="49" spans="1:20" ht="12.75">
      <c r="A49" s="68" t="s">
        <v>296</v>
      </c>
      <c r="B49" s="8" t="s">
        <v>238</v>
      </c>
      <c r="C49" s="8" t="s">
        <v>239</v>
      </c>
      <c r="D49" s="14">
        <f>'[1]910501-1 '!G37</f>
        <v>1452</v>
      </c>
      <c r="E49" s="14">
        <f>'[1]910501-1 '!H37</f>
        <v>120</v>
      </c>
      <c r="F49" s="14">
        <f>'[1]910501-1 '!I37</f>
        <v>-225</v>
      </c>
      <c r="G49" s="14">
        <f>'[1]910501-1 '!J37</f>
        <v>-180</v>
      </c>
      <c r="H49" s="50">
        <f>'[1]910501-1 '!K37</f>
        <v>1167</v>
      </c>
      <c r="I49" s="14">
        <f>'[1]910501-1 '!L37</f>
        <v>1152</v>
      </c>
      <c r="J49" s="14">
        <f>'[1]910501-1 '!G50</f>
        <v>50</v>
      </c>
      <c r="K49" s="14">
        <f>'[1]910501-1 '!H50</f>
        <v>0</v>
      </c>
      <c r="L49" s="14">
        <f>'[1]910501-1 '!I50</f>
        <v>-39</v>
      </c>
      <c r="M49" s="14">
        <f>'[1]910501-1 '!J50</f>
        <v>-8</v>
      </c>
      <c r="N49" s="50">
        <f>'[1]910501-1 '!K50</f>
        <v>3</v>
      </c>
      <c r="O49" s="14">
        <f>'[1]910501-1 '!L50</f>
        <v>2</v>
      </c>
      <c r="P49" s="8">
        <v>1</v>
      </c>
      <c r="Q49" s="8">
        <v>1</v>
      </c>
      <c r="R49" s="8">
        <v>1</v>
      </c>
      <c r="S49" s="49">
        <v>1</v>
      </c>
      <c r="T49" s="8">
        <v>0.5</v>
      </c>
    </row>
    <row r="50" spans="1:20" ht="12.75">
      <c r="A50" s="68" t="s">
        <v>299</v>
      </c>
      <c r="B50" s="8" t="s">
        <v>241</v>
      </c>
      <c r="C50" s="8" t="s">
        <v>242</v>
      </c>
      <c r="D50" s="14">
        <f>'[1]910502-1'!G21</f>
        <v>448</v>
      </c>
      <c r="E50" s="14">
        <f>'[1]910502-1'!H21</f>
        <v>-17</v>
      </c>
      <c r="F50" s="14">
        <f>'[1]910502-1'!I21</f>
        <v>-80</v>
      </c>
      <c r="G50" s="14">
        <f>'[1]910502-1'!J21</f>
        <v>-213</v>
      </c>
      <c r="H50" s="50">
        <f>'[1]910502-1'!K21</f>
        <v>138</v>
      </c>
      <c r="I50" s="14">
        <f>'[1]910502-1'!L21</f>
        <v>135</v>
      </c>
      <c r="J50" s="14"/>
      <c r="K50" s="14"/>
      <c r="L50" s="14"/>
      <c r="M50" s="14"/>
      <c r="N50" s="50"/>
      <c r="O50" s="14"/>
      <c r="P50" s="8"/>
      <c r="Q50" s="8"/>
      <c r="R50" s="8"/>
      <c r="S50" s="49"/>
      <c r="T50" s="8"/>
    </row>
    <row r="51" spans="1:20" ht="12.75">
      <c r="A51" s="68" t="s">
        <v>301</v>
      </c>
      <c r="B51" s="8" t="s">
        <v>297</v>
      </c>
      <c r="C51" s="8" t="s">
        <v>298</v>
      </c>
      <c r="D51" s="14">
        <f>'[1]949900-1; 960302-1 '!H19</f>
        <v>456</v>
      </c>
      <c r="E51" s="14">
        <f>'[1]949900-1; 960302-1 '!I19</f>
        <v>364</v>
      </c>
      <c r="F51" s="14">
        <f>'[1]949900-1; 960302-1 '!J19</f>
        <v>-73</v>
      </c>
      <c r="G51" s="14">
        <f>'[1]949900-1; 960302-1 '!K19</f>
        <v>-110</v>
      </c>
      <c r="H51" s="50">
        <f>'[1]949900-1; 960302-1 '!L19</f>
        <v>637</v>
      </c>
      <c r="I51" s="14">
        <f>'[1]949900-1; 960302-1 '!M19</f>
        <v>618</v>
      </c>
      <c r="J51" s="14"/>
      <c r="K51" s="14"/>
      <c r="L51" s="14"/>
      <c r="M51" s="14"/>
      <c r="N51" s="50"/>
      <c r="O51" s="14"/>
      <c r="P51" s="8"/>
      <c r="Q51" s="8"/>
      <c r="R51" s="8"/>
      <c r="S51" s="49"/>
      <c r="T51" s="8"/>
    </row>
    <row r="52" spans="1:20" ht="12.75">
      <c r="A52" s="68" t="s">
        <v>302</v>
      </c>
      <c r="B52" s="8" t="s">
        <v>300</v>
      </c>
      <c r="C52" s="8" t="s">
        <v>298</v>
      </c>
      <c r="D52" s="14"/>
      <c r="E52" s="14"/>
      <c r="F52" s="14"/>
      <c r="G52" s="14"/>
      <c r="H52" s="50"/>
      <c r="I52" s="14"/>
      <c r="J52" s="14">
        <f>'[1]949900-1; 960302-1 '!H35</f>
        <v>0</v>
      </c>
      <c r="K52" s="14">
        <f>'[1]949900-1; 960302-1 '!I35</f>
        <v>0</v>
      </c>
      <c r="L52" s="14">
        <f>'[1]949900-1; 960302-1 '!J35</f>
        <v>60</v>
      </c>
      <c r="M52" s="14">
        <f>'[1]949900-1; 960302-1 '!K35</f>
        <v>0</v>
      </c>
      <c r="N52" s="50">
        <f>'[1]949900-1; 960302-1 '!L35</f>
        <v>60</v>
      </c>
      <c r="O52" s="14">
        <f>'[1]949900-1; 960302-1 '!M35</f>
        <v>60</v>
      </c>
      <c r="P52" s="8"/>
      <c r="Q52" s="8"/>
      <c r="R52" s="8"/>
      <c r="S52" s="49"/>
      <c r="T52" s="8"/>
    </row>
    <row r="53" spans="1:20" ht="12.75">
      <c r="A53" s="68" t="s">
        <v>315</v>
      </c>
      <c r="B53" s="8" t="s">
        <v>245</v>
      </c>
      <c r="C53" s="8" t="s">
        <v>246</v>
      </c>
      <c r="D53" s="14">
        <f>'[1]949900-1; 960302-1 '!H55</f>
        <v>127</v>
      </c>
      <c r="E53" s="14">
        <f>'[1]949900-1; 960302-1 '!I55</f>
        <v>0</v>
      </c>
      <c r="F53" s="14">
        <f>'[1]949900-1; 960302-1 '!J55</f>
        <v>10</v>
      </c>
      <c r="G53" s="14">
        <f>'[1]949900-1; 960302-1 '!K55</f>
        <v>5</v>
      </c>
      <c r="H53" s="50">
        <f>'[1]949900-1; 960302-1 '!L55</f>
        <v>142</v>
      </c>
      <c r="I53" s="14">
        <f>'[1]949900-1; 960302-1 '!M55</f>
        <v>138</v>
      </c>
      <c r="J53" s="14">
        <f>'[1]949900-1; 960302-1 '!H65</f>
        <v>100</v>
      </c>
      <c r="K53" s="14">
        <f>'[1]949900-1; 960302-1 '!I65</f>
        <v>0</v>
      </c>
      <c r="L53" s="14">
        <f>'[1]949900-1; 960302-1 '!J65</f>
        <v>-80</v>
      </c>
      <c r="M53" s="14">
        <f>'[1]949900-1; 960302-1 '!K65</f>
        <v>-14</v>
      </c>
      <c r="N53" s="50">
        <f>'[1]949900-1; 960302-1 '!L65</f>
        <v>6</v>
      </c>
      <c r="O53" s="14">
        <f>'[1]949900-1; 960302-1 '!M65</f>
        <v>6</v>
      </c>
      <c r="P53" s="8"/>
      <c r="Q53" s="8"/>
      <c r="R53" s="8"/>
      <c r="S53" s="49"/>
      <c r="T53" s="8"/>
    </row>
    <row r="54" spans="1:20" ht="12.75">
      <c r="A54" s="68" t="s">
        <v>326</v>
      </c>
      <c r="B54" s="8"/>
      <c r="C54" s="8" t="s">
        <v>248</v>
      </c>
      <c r="D54" s="14"/>
      <c r="E54" s="14"/>
      <c r="F54" s="14"/>
      <c r="G54" s="14"/>
      <c r="H54" s="50"/>
      <c r="I54" s="14"/>
      <c r="J54" s="14">
        <f>'[1]Szakf.nélk.pénzf.'!H14</f>
        <v>8300</v>
      </c>
      <c r="K54" s="14">
        <f>'[1]Szakf.nélk.pénzf.'!I14</f>
        <v>-3800</v>
      </c>
      <c r="L54" s="14">
        <f>'[1]Szakf.nélk.pénzf.'!J14</f>
        <v>0</v>
      </c>
      <c r="M54" s="14">
        <f>'[1]Szakf.nélk.pénzf.'!K14</f>
        <v>0</v>
      </c>
      <c r="N54" s="50">
        <f>'[1]Szakf.nélk.pénzf.'!L14</f>
        <v>4500</v>
      </c>
      <c r="O54" s="14">
        <f>'[1]Szakf.nélk.pénzf.'!M14</f>
        <v>0</v>
      </c>
      <c r="P54" s="8"/>
      <c r="Q54" s="8"/>
      <c r="R54" s="8"/>
      <c r="S54" s="49"/>
      <c r="T54" s="8"/>
    </row>
    <row r="56" spans="1:20" ht="15.75">
      <c r="A56" s="403" t="s">
        <v>249</v>
      </c>
      <c r="B56" s="404"/>
      <c r="C56" s="405"/>
      <c r="D56" s="79">
        <f>SUM(D10:D54)</f>
        <v>40823</v>
      </c>
      <c r="E56" s="79">
        <f aca="true" t="shared" si="0" ref="E56:O56">SUM(E10:E54)</f>
        <v>1287</v>
      </c>
      <c r="F56" s="79">
        <f t="shared" si="0"/>
        <v>778</v>
      </c>
      <c r="G56" s="79">
        <f t="shared" si="0"/>
        <v>6620</v>
      </c>
      <c r="H56" s="79">
        <f t="shared" si="0"/>
        <v>49508</v>
      </c>
      <c r="I56" s="79">
        <f t="shared" si="0"/>
        <v>39090</v>
      </c>
      <c r="J56" s="79">
        <f t="shared" si="0"/>
        <v>40823</v>
      </c>
      <c r="K56" s="79">
        <f t="shared" si="0"/>
        <v>1287</v>
      </c>
      <c r="L56" s="79">
        <f t="shared" si="0"/>
        <v>778</v>
      </c>
      <c r="M56" s="79">
        <f t="shared" si="0"/>
        <v>6621</v>
      </c>
      <c r="N56" s="79">
        <f t="shared" si="0"/>
        <v>49508</v>
      </c>
      <c r="O56" s="79">
        <f t="shared" si="0"/>
        <v>44887</v>
      </c>
      <c r="P56" s="80">
        <f>SUM(P10:P53)</f>
        <v>6</v>
      </c>
      <c r="Q56" s="80">
        <f>SUM(Q10:Q53)</f>
        <v>6</v>
      </c>
      <c r="R56" s="80">
        <f>SUM(R10:R53)</f>
        <v>6</v>
      </c>
      <c r="S56" s="98">
        <f>SUM(S10:S53)</f>
        <v>5</v>
      </c>
      <c r="T56" s="80">
        <f>SUM(T10:T53)</f>
        <v>4</v>
      </c>
    </row>
    <row r="58" spans="4:18" ht="12.75"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91"/>
      <c r="R58" s="91"/>
    </row>
  </sheetData>
  <sheetProtection/>
  <mergeCells count="11">
    <mergeCell ref="A3:N3"/>
    <mergeCell ref="A4:N4"/>
    <mergeCell ref="A5:N5"/>
    <mergeCell ref="J6:P6"/>
    <mergeCell ref="A8:A9"/>
    <mergeCell ref="B8:C8"/>
    <mergeCell ref="D8:I8"/>
    <mergeCell ref="J8:O8"/>
    <mergeCell ref="P8:T8"/>
    <mergeCell ref="A56:C56"/>
    <mergeCell ref="D58:P58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A1">
      <pane xSplit="1" ySplit="8" topLeftCell="F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53" sqref="Z53"/>
    </sheetView>
  </sheetViews>
  <sheetFormatPr defaultColWidth="9.00390625" defaultRowHeight="12.75"/>
  <cols>
    <col min="1" max="1" width="27.25390625" style="257" customWidth="1"/>
    <col min="2" max="2" width="6.875" style="264" customWidth="1"/>
    <col min="3" max="3" width="6.375" style="264" bestFit="1" customWidth="1"/>
    <col min="4" max="4" width="6.875" style="264" bestFit="1" customWidth="1"/>
    <col min="5" max="5" width="6.375" style="264" bestFit="1" customWidth="1"/>
    <col min="6" max="6" width="6.875" style="264" bestFit="1" customWidth="1"/>
    <col min="7" max="7" width="6.375" style="264" bestFit="1" customWidth="1"/>
    <col min="8" max="8" width="6.875" style="264" bestFit="1" customWidth="1"/>
    <col min="9" max="9" width="6.375" style="264" bestFit="1" customWidth="1"/>
    <col min="10" max="10" width="6.875" style="264" bestFit="1" customWidth="1"/>
    <col min="11" max="11" width="6.375" style="264" bestFit="1" customWidth="1"/>
    <col min="12" max="12" width="6.875" style="264" bestFit="1" customWidth="1"/>
    <col min="13" max="13" width="6.375" style="264" bestFit="1" customWidth="1"/>
    <col min="14" max="14" width="6.875" style="264" bestFit="1" customWidth="1"/>
    <col min="15" max="15" width="6.375" style="264" bestFit="1" customWidth="1"/>
    <col min="16" max="16" width="6.875" style="264" bestFit="1" customWidth="1"/>
    <col min="17" max="17" width="6.375" style="264" bestFit="1" customWidth="1"/>
    <col min="18" max="18" width="6.875" style="264" bestFit="1" customWidth="1"/>
    <col min="19" max="19" width="6.375" style="264" bestFit="1" customWidth="1"/>
    <col min="20" max="20" width="6.875" style="264" bestFit="1" customWidth="1"/>
    <col min="21" max="21" width="6.375" style="264" bestFit="1" customWidth="1"/>
    <col min="22" max="22" width="6.875" style="264" bestFit="1" customWidth="1"/>
    <col min="23" max="23" width="6.375" style="264" bestFit="1" customWidth="1"/>
    <col min="24" max="24" width="6.875" style="264" bestFit="1" customWidth="1"/>
    <col min="25" max="25" width="6.375" style="264" bestFit="1" customWidth="1"/>
    <col min="26" max="26" width="9.375" style="264" customWidth="1"/>
    <col min="27" max="27" width="9.875" style="264" customWidth="1"/>
    <col min="28" max="28" width="9.125" style="270" customWidth="1"/>
    <col min="29" max="29" width="9.125" style="272" customWidth="1"/>
    <col min="30" max="16384" width="9.125" style="257" customWidth="1"/>
  </cols>
  <sheetData>
    <row r="1" spans="1:27" ht="15" customHeight="1">
      <c r="A1" s="415" t="s">
        <v>507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256"/>
    </row>
    <row r="2" spans="1:27" ht="1.5" customHeight="1" hidden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256"/>
    </row>
    <row r="3" spans="1:27" ht="7.5" customHeight="1" hidden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256"/>
    </row>
    <row r="4" spans="1:28" ht="14.25" customHeight="1">
      <c r="A4" s="416" t="s">
        <v>474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</row>
    <row r="5" spans="1:27" ht="15.75" customHeight="1">
      <c r="A5" s="258"/>
      <c r="B5" s="273"/>
      <c r="C5" s="273"/>
      <c r="D5" s="273"/>
      <c r="E5" s="273"/>
      <c r="F5" s="273"/>
      <c r="G5" s="273"/>
      <c r="L5" s="418" t="s">
        <v>427</v>
      </c>
      <c r="M5" s="418"/>
      <c r="N5" s="418"/>
      <c r="O5" s="274"/>
      <c r="P5" s="273"/>
      <c r="Q5" s="273"/>
      <c r="Z5" s="275" t="s">
        <v>36</v>
      </c>
      <c r="AA5" s="275"/>
    </row>
    <row r="6" spans="1:27" ht="15.75" customHeight="1">
      <c r="A6" s="259"/>
      <c r="B6" s="273"/>
      <c r="C6" s="273"/>
      <c r="D6" s="276"/>
      <c r="E6" s="276"/>
      <c r="F6" s="276"/>
      <c r="G6" s="273"/>
      <c r="L6" s="277"/>
      <c r="M6" s="277"/>
      <c r="N6" s="277"/>
      <c r="O6" s="277"/>
      <c r="P6" s="276"/>
      <c r="Q6" s="273"/>
      <c r="Z6" s="278"/>
      <c r="AA6" s="275"/>
    </row>
    <row r="7" spans="1:29" s="1" customFormat="1" ht="12.75">
      <c r="A7" s="413" t="s">
        <v>428</v>
      </c>
      <c r="B7" s="419" t="s">
        <v>429</v>
      </c>
      <c r="C7" s="420"/>
      <c r="D7" s="419" t="s">
        <v>430</v>
      </c>
      <c r="E7" s="420"/>
      <c r="F7" s="419" t="s">
        <v>431</v>
      </c>
      <c r="G7" s="420"/>
      <c r="H7" s="419" t="s">
        <v>432</v>
      </c>
      <c r="I7" s="420"/>
      <c r="J7" s="419" t="s">
        <v>433</v>
      </c>
      <c r="K7" s="420"/>
      <c r="L7" s="419" t="s">
        <v>434</v>
      </c>
      <c r="M7" s="420"/>
      <c r="N7" s="419" t="s">
        <v>435</v>
      </c>
      <c r="O7" s="420"/>
      <c r="P7" s="419" t="s">
        <v>436</v>
      </c>
      <c r="Q7" s="420"/>
      <c r="R7" s="419" t="s">
        <v>437</v>
      </c>
      <c r="S7" s="420"/>
      <c r="T7" s="419" t="s">
        <v>438</v>
      </c>
      <c r="U7" s="420"/>
      <c r="V7" s="419" t="s">
        <v>439</v>
      </c>
      <c r="W7" s="420"/>
      <c r="X7" s="419" t="s">
        <v>440</v>
      </c>
      <c r="Y7" s="420"/>
      <c r="Z7" s="421" t="s">
        <v>441</v>
      </c>
      <c r="AA7" s="421"/>
      <c r="AB7" s="422" t="s">
        <v>442</v>
      </c>
      <c r="AC7" s="423" t="s">
        <v>442</v>
      </c>
    </row>
    <row r="8" spans="1:29" s="1" customFormat="1" ht="12.75">
      <c r="A8" s="414"/>
      <c r="B8" s="280" t="s">
        <v>475</v>
      </c>
      <c r="C8" s="280" t="s">
        <v>323</v>
      </c>
      <c r="D8" s="280" t="s">
        <v>475</v>
      </c>
      <c r="E8" s="280" t="s">
        <v>323</v>
      </c>
      <c r="F8" s="280" t="s">
        <v>475</v>
      </c>
      <c r="G8" s="280" t="s">
        <v>323</v>
      </c>
      <c r="H8" s="280" t="s">
        <v>475</v>
      </c>
      <c r="I8" s="280" t="s">
        <v>323</v>
      </c>
      <c r="J8" s="280" t="s">
        <v>475</v>
      </c>
      <c r="K8" s="280" t="s">
        <v>323</v>
      </c>
      <c r="L8" s="280" t="s">
        <v>475</v>
      </c>
      <c r="M8" s="280" t="s">
        <v>323</v>
      </c>
      <c r="N8" s="280" t="s">
        <v>475</v>
      </c>
      <c r="O8" s="280" t="s">
        <v>323</v>
      </c>
      <c r="P8" s="280" t="s">
        <v>475</v>
      </c>
      <c r="Q8" s="280" t="s">
        <v>323</v>
      </c>
      <c r="R8" s="280" t="s">
        <v>475</v>
      </c>
      <c r="S8" s="280" t="s">
        <v>323</v>
      </c>
      <c r="T8" s="280" t="s">
        <v>475</v>
      </c>
      <c r="U8" s="280" t="s">
        <v>323</v>
      </c>
      <c r="V8" s="280" t="s">
        <v>475</v>
      </c>
      <c r="W8" s="280" t="s">
        <v>323</v>
      </c>
      <c r="X8" s="280" t="s">
        <v>475</v>
      </c>
      <c r="Y8" s="280" t="s">
        <v>323</v>
      </c>
      <c r="Z8" s="279" t="s">
        <v>475</v>
      </c>
      <c r="AA8" s="279" t="s">
        <v>323</v>
      </c>
      <c r="AB8" s="422"/>
      <c r="AC8" s="423"/>
    </row>
    <row r="9" spans="1:29" s="1" customFormat="1" ht="12.75">
      <c r="A9" s="49" t="s">
        <v>443</v>
      </c>
      <c r="B9" s="50">
        <f aca="true" t="shared" si="0" ref="B9:AA9">SUM(B10:B20)</f>
        <v>1645</v>
      </c>
      <c r="C9" s="50">
        <f t="shared" si="0"/>
        <v>1251</v>
      </c>
      <c r="D9" s="50">
        <f t="shared" si="0"/>
        <v>1729</v>
      </c>
      <c r="E9" s="50">
        <f t="shared" si="0"/>
        <v>1534</v>
      </c>
      <c r="F9" s="50">
        <f t="shared" si="0"/>
        <v>8187</v>
      </c>
      <c r="G9" s="50">
        <f t="shared" si="0"/>
        <v>7509</v>
      </c>
      <c r="H9" s="50">
        <f t="shared" si="0"/>
        <v>1730</v>
      </c>
      <c r="I9" s="50">
        <f t="shared" si="0"/>
        <v>1006</v>
      </c>
      <c r="J9" s="50">
        <f t="shared" si="0"/>
        <v>1727</v>
      </c>
      <c r="K9" s="50">
        <f t="shared" si="0"/>
        <v>3044</v>
      </c>
      <c r="L9" s="50">
        <f t="shared" si="0"/>
        <v>1729</v>
      </c>
      <c r="M9" s="50">
        <f t="shared" si="0"/>
        <v>3219</v>
      </c>
      <c r="N9" s="50">
        <f t="shared" si="0"/>
        <v>5878</v>
      </c>
      <c r="O9" s="50">
        <f t="shared" si="0"/>
        <v>616</v>
      </c>
      <c r="P9" s="50">
        <f t="shared" si="0"/>
        <v>1728</v>
      </c>
      <c r="Q9" s="50">
        <f t="shared" si="0"/>
        <v>2111</v>
      </c>
      <c r="R9" s="50">
        <f t="shared" si="0"/>
        <v>6113</v>
      </c>
      <c r="S9" s="50">
        <f t="shared" si="0"/>
        <v>3795</v>
      </c>
      <c r="T9" s="50">
        <f t="shared" si="0"/>
        <v>3899</v>
      </c>
      <c r="U9" s="50">
        <f t="shared" si="0"/>
        <v>252</v>
      </c>
      <c r="V9" s="50">
        <f t="shared" si="0"/>
        <v>1649</v>
      </c>
      <c r="W9" s="50">
        <f t="shared" si="0"/>
        <v>2830</v>
      </c>
      <c r="X9" s="50">
        <f t="shared" si="0"/>
        <v>1646</v>
      </c>
      <c r="Y9" s="50">
        <f t="shared" si="0"/>
        <v>9631</v>
      </c>
      <c r="Z9" s="50">
        <f t="shared" si="0"/>
        <v>37660</v>
      </c>
      <c r="AA9" s="50">
        <f t="shared" si="0"/>
        <v>36798</v>
      </c>
      <c r="AB9" s="269">
        <f>B9+D9+F9+H9+J9+L9+N9+P9+R9+T9+V9+X9</f>
        <v>37660</v>
      </c>
      <c r="AC9" s="271">
        <f>C9+E9+G9+I9+K9+M9+O9+Q9+S9+U9+W9+Y9</f>
        <v>36798</v>
      </c>
    </row>
    <row r="10" spans="1:29" s="3" customFormat="1" ht="12.75">
      <c r="A10" s="4" t="s">
        <v>39</v>
      </c>
      <c r="B10" s="5"/>
      <c r="C10" s="5">
        <v>211</v>
      </c>
      <c r="D10" s="5">
        <v>80</v>
      </c>
      <c r="E10" s="5">
        <v>46</v>
      </c>
      <c r="F10" s="5">
        <v>80</v>
      </c>
      <c r="G10" s="5">
        <v>640</v>
      </c>
      <c r="H10" s="5">
        <v>80</v>
      </c>
      <c r="I10" s="5">
        <v>224</v>
      </c>
      <c r="J10" s="5">
        <v>80</v>
      </c>
      <c r="K10" s="5">
        <v>19</v>
      </c>
      <c r="L10" s="5">
        <v>80</v>
      </c>
      <c r="M10" s="5">
        <v>94</v>
      </c>
      <c r="N10" s="5">
        <v>80</v>
      </c>
      <c r="O10" s="5">
        <v>129</v>
      </c>
      <c r="P10" s="5">
        <v>80</v>
      </c>
      <c r="Q10" s="5">
        <v>26</v>
      </c>
      <c r="R10" s="5">
        <v>80</v>
      </c>
      <c r="S10" s="5">
        <v>45</v>
      </c>
      <c r="T10" s="5">
        <v>177</v>
      </c>
      <c r="U10" s="5">
        <v>36</v>
      </c>
      <c r="V10" s="5"/>
      <c r="W10" s="5">
        <v>129</v>
      </c>
      <c r="X10" s="5"/>
      <c r="Y10" s="5">
        <v>49</v>
      </c>
      <c r="Z10" s="2">
        <v>817</v>
      </c>
      <c r="AA10" s="2">
        <v>1648</v>
      </c>
      <c r="AB10" s="270">
        <f aca="true" t="shared" si="1" ref="AB10:AB47">B10+D10+F10+H10+J10+L10+N10+P10+R10+T10+V10+X10</f>
        <v>817</v>
      </c>
      <c r="AC10" s="272">
        <f aca="true" t="shared" si="2" ref="AC10:AC47">C10+E10+G10+I10+K10+M10+O10+Q10+S10+U10+W10+Y10</f>
        <v>1648</v>
      </c>
    </row>
    <row r="11" spans="1:29" s="3" customFormat="1" ht="12.75">
      <c r="A11" s="4" t="s">
        <v>444</v>
      </c>
      <c r="B11" s="5"/>
      <c r="C11" s="5"/>
      <c r="D11" s="5"/>
      <c r="E11" s="5"/>
      <c r="F11" s="5">
        <v>2815</v>
      </c>
      <c r="G11" s="5">
        <v>3024</v>
      </c>
      <c r="H11" s="5"/>
      <c r="I11" s="5">
        <v>290</v>
      </c>
      <c r="J11" s="5"/>
      <c r="K11" s="5">
        <v>888</v>
      </c>
      <c r="L11" s="5"/>
      <c r="M11" s="5">
        <v>81</v>
      </c>
      <c r="N11" s="5"/>
      <c r="O11" s="5">
        <v>172</v>
      </c>
      <c r="P11" s="5"/>
      <c r="Q11" s="5">
        <v>314</v>
      </c>
      <c r="R11" s="5">
        <v>2815</v>
      </c>
      <c r="S11" s="5">
        <v>356</v>
      </c>
      <c r="T11" s="5"/>
      <c r="U11" s="5">
        <v>66</v>
      </c>
      <c r="V11" s="5"/>
      <c r="W11" s="5">
        <v>736</v>
      </c>
      <c r="X11" s="5"/>
      <c r="Y11" s="5">
        <v>231</v>
      </c>
      <c r="Z11" s="2">
        <v>5630</v>
      </c>
      <c r="AA11" s="2">
        <v>6158</v>
      </c>
      <c r="AB11" s="270">
        <f t="shared" si="1"/>
        <v>5630</v>
      </c>
      <c r="AC11" s="272">
        <f t="shared" si="2"/>
        <v>6158</v>
      </c>
    </row>
    <row r="12" spans="1:29" s="3" customFormat="1" ht="12.75">
      <c r="A12" s="4" t="s">
        <v>445</v>
      </c>
      <c r="B12" s="5">
        <v>134</v>
      </c>
      <c r="C12" s="5">
        <v>81</v>
      </c>
      <c r="D12" s="5">
        <v>135</v>
      </c>
      <c r="E12" s="5">
        <v>124</v>
      </c>
      <c r="F12" s="5">
        <v>134</v>
      </c>
      <c r="G12" s="5">
        <v>255</v>
      </c>
      <c r="H12" s="5">
        <v>135</v>
      </c>
      <c r="I12" s="5"/>
      <c r="J12" s="5">
        <v>134</v>
      </c>
      <c r="K12" s="5">
        <v>131</v>
      </c>
      <c r="L12" s="5">
        <v>135</v>
      </c>
      <c r="M12" s="5">
        <v>253</v>
      </c>
      <c r="N12" s="5">
        <v>135</v>
      </c>
      <c r="O12" s="5"/>
      <c r="P12" s="5">
        <v>134</v>
      </c>
      <c r="Q12" s="5">
        <v>123</v>
      </c>
      <c r="R12" s="5">
        <v>135</v>
      </c>
      <c r="S12" s="5">
        <v>255</v>
      </c>
      <c r="T12" s="5">
        <v>134</v>
      </c>
      <c r="U12" s="5"/>
      <c r="V12" s="5">
        <v>135</v>
      </c>
      <c r="W12" s="5">
        <v>131</v>
      </c>
      <c r="X12" s="5">
        <v>134</v>
      </c>
      <c r="Y12" s="5">
        <v>261</v>
      </c>
      <c r="Z12" s="2">
        <v>1614</v>
      </c>
      <c r="AA12" s="2">
        <v>1614</v>
      </c>
      <c r="AB12" s="270">
        <f t="shared" si="1"/>
        <v>1614</v>
      </c>
      <c r="AC12" s="272">
        <f t="shared" si="2"/>
        <v>1614</v>
      </c>
    </row>
    <row r="13" spans="1:29" s="3" customFormat="1" ht="12.75">
      <c r="A13" s="4" t="s">
        <v>446</v>
      </c>
      <c r="B13" s="5">
        <v>671</v>
      </c>
      <c r="C13" s="5">
        <v>403</v>
      </c>
      <c r="D13" s="5">
        <v>672</v>
      </c>
      <c r="E13" s="5">
        <v>620</v>
      </c>
      <c r="F13" s="5">
        <v>671</v>
      </c>
      <c r="G13" s="5">
        <v>1273</v>
      </c>
      <c r="H13" s="5">
        <v>672</v>
      </c>
      <c r="I13" s="5"/>
      <c r="J13" s="5">
        <v>672</v>
      </c>
      <c r="K13" s="5">
        <v>653</v>
      </c>
      <c r="L13" s="5">
        <v>671</v>
      </c>
      <c r="M13" s="5">
        <v>1265</v>
      </c>
      <c r="N13" s="5">
        <v>672</v>
      </c>
      <c r="O13" s="5"/>
      <c r="P13" s="5">
        <v>671</v>
      </c>
      <c r="Q13" s="5">
        <v>612</v>
      </c>
      <c r="R13" s="5">
        <v>672</v>
      </c>
      <c r="S13" s="5">
        <v>1273</v>
      </c>
      <c r="T13" s="5">
        <v>671</v>
      </c>
      <c r="U13" s="5"/>
      <c r="V13" s="5">
        <v>672</v>
      </c>
      <c r="W13" s="5">
        <v>653</v>
      </c>
      <c r="X13" s="5">
        <v>671</v>
      </c>
      <c r="Y13" s="5">
        <v>1306</v>
      </c>
      <c r="Z13" s="2">
        <v>8058</v>
      </c>
      <c r="AA13" s="2">
        <v>8058</v>
      </c>
      <c r="AB13" s="270">
        <f t="shared" si="1"/>
        <v>8058</v>
      </c>
      <c r="AC13" s="272">
        <f t="shared" si="2"/>
        <v>8058</v>
      </c>
    </row>
    <row r="14" spans="1:29" s="3" customFormat="1" ht="12.75">
      <c r="A14" s="4" t="s">
        <v>45</v>
      </c>
      <c r="B14" s="5"/>
      <c r="C14" s="5"/>
      <c r="D14" s="5"/>
      <c r="E14" s="5">
        <v>11</v>
      </c>
      <c r="F14" s="5">
        <v>1500</v>
      </c>
      <c r="G14" s="5">
        <v>673</v>
      </c>
      <c r="H14" s="5"/>
      <c r="I14" s="5">
        <v>191</v>
      </c>
      <c r="J14" s="5"/>
      <c r="K14" s="5">
        <v>448</v>
      </c>
      <c r="L14" s="5"/>
      <c r="M14" s="5">
        <v>15</v>
      </c>
      <c r="N14" s="5"/>
      <c r="O14" s="5">
        <v>111</v>
      </c>
      <c r="P14" s="5"/>
      <c r="Q14" s="5">
        <v>169</v>
      </c>
      <c r="R14" s="5">
        <v>1500</v>
      </c>
      <c r="S14" s="5">
        <v>413</v>
      </c>
      <c r="T14" s="5"/>
      <c r="U14" s="5">
        <v>33</v>
      </c>
      <c r="V14" s="5"/>
      <c r="W14" s="5">
        <v>44</v>
      </c>
      <c r="X14" s="5"/>
      <c r="Y14" s="5">
        <v>22</v>
      </c>
      <c r="Z14" s="2">
        <v>3000</v>
      </c>
      <c r="AA14" s="2">
        <v>2130</v>
      </c>
      <c r="AB14" s="270">
        <f t="shared" si="1"/>
        <v>3000</v>
      </c>
      <c r="AC14" s="272">
        <f t="shared" si="2"/>
        <v>2130</v>
      </c>
    </row>
    <row r="15" spans="1:29" s="3" customFormat="1" ht="12.75">
      <c r="A15" s="4" t="s">
        <v>447</v>
      </c>
      <c r="B15" s="5"/>
      <c r="C15" s="5"/>
      <c r="D15" s="5"/>
      <c r="E15" s="5"/>
      <c r="F15" s="5">
        <v>70</v>
      </c>
      <c r="G15" s="5">
        <v>27</v>
      </c>
      <c r="H15" s="5"/>
      <c r="I15" s="5">
        <v>41</v>
      </c>
      <c r="J15" s="5"/>
      <c r="K15" s="5">
        <v>5</v>
      </c>
      <c r="L15" s="5"/>
      <c r="M15" s="5">
        <v>1</v>
      </c>
      <c r="N15" s="5"/>
      <c r="O15" s="5">
        <v>3</v>
      </c>
      <c r="P15" s="5"/>
      <c r="Q15" s="5">
        <v>2</v>
      </c>
      <c r="R15" s="5">
        <v>70</v>
      </c>
      <c r="S15" s="5">
        <v>1</v>
      </c>
      <c r="T15" s="5"/>
      <c r="U15" s="5"/>
      <c r="V15" s="5"/>
      <c r="W15" s="5"/>
      <c r="X15" s="5"/>
      <c r="Y15" s="5">
        <v>32</v>
      </c>
      <c r="Z15" s="2">
        <v>140</v>
      </c>
      <c r="AA15" s="2">
        <v>112</v>
      </c>
      <c r="AB15" s="270">
        <f t="shared" si="1"/>
        <v>140</v>
      </c>
      <c r="AC15" s="272">
        <f t="shared" si="2"/>
        <v>112</v>
      </c>
    </row>
    <row r="16" spans="1:29" s="3" customFormat="1" ht="12.75">
      <c r="A16" s="4" t="s">
        <v>448</v>
      </c>
      <c r="B16" s="5">
        <v>698</v>
      </c>
      <c r="C16" s="5">
        <v>419</v>
      </c>
      <c r="D16" s="5">
        <v>698</v>
      </c>
      <c r="E16" s="5">
        <v>645</v>
      </c>
      <c r="F16" s="5">
        <v>699</v>
      </c>
      <c r="G16" s="5">
        <v>1324</v>
      </c>
      <c r="H16" s="5">
        <v>699</v>
      </c>
      <c r="I16" s="5"/>
      <c r="J16" s="5">
        <v>698</v>
      </c>
      <c r="K16" s="5">
        <v>679</v>
      </c>
      <c r="L16" s="5">
        <v>699</v>
      </c>
      <c r="M16" s="5">
        <v>1315</v>
      </c>
      <c r="N16" s="5">
        <v>698</v>
      </c>
      <c r="O16" s="5"/>
      <c r="P16" s="5">
        <v>699</v>
      </c>
      <c r="Q16" s="5">
        <v>637</v>
      </c>
      <c r="R16" s="5">
        <v>698</v>
      </c>
      <c r="S16" s="5">
        <v>1324</v>
      </c>
      <c r="T16" s="5">
        <v>698</v>
      </c>
      <c r="U16" s="5"/>
      <c r="V16" s="5">
        <v>699</v>
      </c>
      <c r="W16" s="5">
        <v>679</v>
      </c>
      <c r="X16" s="5">
        <v>698</v>
      </c>
      <c r="Y16" s="5">
        <v>1356</v>
      </c>
      <c r="Z16" s="2">
        <v>8381</v>
      </c>
      <c r="AA16" s="2">
        <v>8378</v>
      </c>
      <c r="AB16" s="270">
        <f t="shared" si="1"/>
        <v>8381</v>
      </c>
      <c r="AC16" s="272">
        <f t="shared" si="2"/>
        <v>8378</v>
      </c>
    </row>
    <row r="17" spans="1:29" s="3" customFormat="1" ht="12.75">
      <c r="A17" s="4" t="s">
        <v>449</v>
      </c>
      <c r="B17" s="5">
        <v>73</v>
      </c>
      <c r="C17" s="5">
        <v>98</v>
      </c>
      <c r="D17" s="5">
        <v>74</v>
      </c>
      <c r="E17" s="5">
        <v>88</v>
      </c>
      <c r="F17" s="5">
        <v>73</v>
      </c>
      <c r="G17" s="5">
        <v>228</v>
      </c>
      <c r="H17" s="5">
        <v>74</v>
      </c>
      <c r="I17" s="5">
        <v>55</v>
      </c>
      <c r="J17" s="5">
        <v>73</v>
      </c>
      <c r="K17" s="5">
        <v>89</v>
      </c>
      <c r="L17" s="5">
        <v>74</v>
      </c>
      <c r="M17" s="5">
        <v>83</v>
      </c>
      <c r="N17" s="5">
        <v>73</v>
      </c>
      <c r="O17" s="5">
        <v>29</v>
      </c>
      <c r="P17" s="5">
        <v>74</v>
      </c>
      <c r="Q17" s="5">
        <v>63</v>
      </c>
      <c r="R17" s="5">
        <v>73</v>
      </c>
      <c r="S17" s="5">
        <v>81</v>
      </c>
      <c r="T17" s="5">
        <v>74</v>
      </c>
      <c r="U17" s="5">
        <v>3</v>
      </c>
      <c r="V17" s="5">
        <v>73</v>
      </c>
      <c r="W17" s="5">
        <v>105</v>
      </c>
      <c r="X17" s="5">
        <v>73</v>
      </c>
      <c r="Y17" s="5">
        <v>6137</v>
      </c>
      <c r="Z17" s="2">
        <v>881</v>
      </c>
      <c r="AA17" s="2">
        <v>7059</v>
      </c>
      <c r="AB17" s="270">
        <f t="shared" si="1"/>
        <v>881</v>
      </c>
      <c r="AC17" s="272">
        <f t="shared" si="2"/>
        <v>7059</v>
      </c>
    </row>
    <row r="18" spans="1:29" s="3" customFormat="1" ht="12.75">
      <c r="A18" s="4" t="s">
        <v>450</v>
      </c>
      <c r="B18" s="5">
        <v>69</v>
      </c>
      <c r="C18" s="5">
        <v>39</v>
      </c>
      <c r="D18" s="5">
        <v>70</v>
      </c>
      <c r="E18" s="5"/>
      <c r="F18" s="5">
        <v>70</v>
      </c>
      <c r="G18" s="5">
        <v>65</v>
      </c>
      <c r="H18" s="5">
        <v>70</v>
      </c>
      <c r="I18" s="5">
        <v>205</v>
      </c>
      <c r="J18" s="5">
        <v>70</v>
      </c>
      <c r="K18" s="5">
        <v>132</v>
      </c>
      <c r="L18" s="5">
        <v>70</v>
      </c>
      <c r="M18" s="5">
        <v>112</v>
      </c>
      <c r="N18" s="5">
        <v>70</v>
      </c>
      <c r="O18" s="5">
        <v>112</v>
      </c>
      <c r="P18" s="5">
        <v>70</v>
      </c>
      <c r="Q18" s="5">
        <v>165</v>
      </c>
      <c r="R18" s="5">
        <v>70</v>
      </c>
      <c r="S18" s="5">
        <v>47</v>
      </c>
      <c r="T18" s="5">
        <v>70</v>
      </c>
      <c r="U18" s="5">
        <v>114</v>
      </c>
      <c r="V18" s="5">
        <v>70</v>
      </c>
      <c r="W18" s="5">
        <v>353</v>
      </c>
      <c r="X18" s="5">
        <v>70</v>
      </c>
      <c r="Y18" s="5">
        <v>237</v>
      </c>
      <c r="Z18" s="2">
        <v>839</v>
      </c>
      <c r="AA18" s="2">
        <v>1581</v>
      </c>
      <c r="AB18" s="270">
        <f t="shared" si="1"/>
        <v>839</v>
      </c>
      <c r="AC18" s="272">
        <f t="shared" si="2"/>
        <v>1581</v>
      </c>
    </row>
    <row r="19" spans="1:29" s="3" customFormat="1" ht="12.75">
      <c r="A19" s="4" t="s">
        <v>478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60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2"/>
      <c r="AA19" s="2">
        <v>60</v>
      </c>
      <c r="AB19" s="270">
        <f t="shared" si="1"/>
        <v>0</v>
      </c>
      <c r="AC19" s="272">
        <f t="shared" si="2"/>
        <v>60</v>
      </c>
    </row>
    <row r="20" spans="1:29" s="3" customFormat="1" ht="12.75">
      <c r="A20" s="4" t="s">
        <v>451</v>
      </c>
      <c r="B20" s="5"/>
      <c r="C20" s="5"/>
      <c r="D20" s="5"/>
      <c r="E20" s="5"/>
      <c r="F20" s="5">
        <v>2075</v>
      </c>
      <c r="G20" s="5"/>
      <c r="H20" s="5"/>
      <c r="I20" s="5"/>
      <c r="J20" s="5"/>
      <c r="K20" s="5"/>
      <c r="L20" s="5"/>
      <c r="M20" s="5"/>
      <c r="N20" s="5">
        <v>4150</v>
      </c>
      <c r="O20" s="5"/>
      <c r="P20" s="5"/>
      <c r="Q20" s="5"/>
      <c r="R20" s="5"/>
      <c r="S20" s="5"/>
      <c r="T20" s="5">
        <v>2075</v>
      </c>
      <c r="U20" s="5"/>
      <c r="V20" s="5"/>
      <c r="W20" s="5"/>
      <c r="X20" s="5"/>
      <c r="Y20" s="5"/>
      <c r="Z20" s="2">
        <v>8300</v>
      </c>
      <c r="AA20" s="2"/>
      <c r="AB20" s="270">
        <f t="shared" si="1"/>
        <v>8300</v>
      </c>
      <c r="AC20" s="272">
        <f t="shared" si="2"/>
        <v>0</v>
      </c>
    </row>
    <row r="21" spans="1:29" s="1" customFormat="1" ht="12.75">
      <c r="A21" s="49" t="s">
        <v>452</v>
      </c>
      <c r="B21" s="50">
        <f aca="true" t="shared" si="3" ref="B21:AA21">SUM(B22:B27)</f>
        <v>1910</v>
      </c>
      <c r="C21" s="50">
        <f t="shared" si="3"/>
        <v>1917</v>
      </c>
      <c r="D21" s="50">
        <f t="shared" si="3"/>
        <v>0</v>
      </c>
      <c r="E21" s="50">
        <f t="shared" si="3"/>
        <v>0</v>
      </c>
      <c r="F21" s="50">
        <f t="shared" si="3"/>
        <v>0</v>
      </c>
      <c r="G21" s="50">
        <f t="shared" si="3"/>
        <v>300</v>
      </c>
      <c r="H21" s="50">
        <f t="shared" si="3"/>
        <v>418</v>
      </c>
      <c r="I21" s="50">
        <f t="shared" si="3"/>
        <v>5001</v>
      </c>
      <c r="J21" s="50">
        <f t="shared" si="3"/>
        <v>0</v>
      </c>
      <c r="K21" s="50">
        <f t="shared" si="3"/>
        <v>0</v>
      </c>
      <c r="L21" s="50">
        <f t="shared" si="3"/>
        <v>0</v>
      </c>
      <c r="M21" s="50">
        <f t="shared" si="3"/>
        <v>0</v>
      </c>
      <c r="N21" s="50">
        <f t="shared" si="3"/>
        <v>0</v>
      </c>
      <c r="O21" s="50">
        <f t="shared" si="3"/>
        <v>415</v>
      </c>
      <c r="P21" s="50">
        <f t="shared" si="3"/>
        <v>417</v>
      </c>
      <c r="Q21" s="50">
        <f t="shared" si="3"/>
        <v>0</v>
      </c>
      <c r="R21" s="50">
        <f t="shared" si="3"/>
        <v>0</v>
      </c>
      <c r="S21" s="50">
        <f t="shared" si="3"/>
        <v>0</v>
      </c>
      <c r="T21" s="50">
        <f t="shared" si="3"/>
        <v>0</v>
      </c>
      <c r="U21" s="50">
        <f t="shared" si="3"/>
        <v>416</v>
      </c>
      <c r="V21" s="50">
        <f t="shared" si="3"/>
        <v>418</v>
      </c>
      <c r="W21" s="50">
        <f t="shared" si="3"/>
        <v>40</v>
      </c>
      <c r="X21" s="50">
        <f t="shared" si="3"/>
        <v>0</v>
      </c>
      <c r="Y21" s="50">
        <f t="shared" si="3"/>
        <v>0</v>
      </c>
      <c r="Z21" s="50">
        <f t="shared" si="3"/>
        <v>3163</v>
      </c>
      <c r="AA21" s="50">
        <f t="shared" si="3"/>
        <v>8089</v>
      </c>
      <c r="AB21" s="269">
        <f t="shared" si="1"/>
        <v>3163</v>
      </c>
      <c r="AC21" s="271">
        <f t="shared" si="2"/>
        <v>8089</v>
      </c>
    </row>
    <row r="22" spans="1:29" s="3" customFormat="1" ht="12.75">
      <c r="A22" s="4" t="s">
        <v>453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">
        <v>0</v>
      </c>
      <c r="AA22" s="2"/>
      <c r="AB22" s="270">
        <f t="shared" si="1"/>
        <v>0</v>
      </c>
      <c r="AC22" s="272">
        <f t="shared" si="2"/>
        <v>0</v>
      </c>
    </row>
    <row r="23" spans="1:29" s="3" customFormat="1" ht="12.75">
      <c r="A23" s="4" t="s">
        <v>454</v>
      </c>
      <c r="B23" s="5">
        <v>418</v>
      </c>
      <c r="C23" s="5">
        <v>425</v>
      </c>
      <c r="D23" s="5"/>
      <c r="E23" s="5"/>
      <c r="F23" s="5"/>
      <c r="G23" s="5"/>
      <c r="H23" s="5">
        <v>418</v>
      </c>
      <c r="I23" s="5">
        <v>415</v>
      </c>
      <c r="J23" s="5"/>
      <c r="K23" s="5"/>
      <c r="L23" s="5"/>
      <c r="M23" s="5"/>
      <c r="N23" s="5"/>
      <c r="O23" s="5">
        <v>415</v>
      </c>
      <c r="P23" s="5">
        <v>417</v>
      </c>
      <c r="Q23" s="5"/>
      <c r="R23" s="5"/>
      <c r="S23" s="5"/>
      <c r="T23" s="5"/>
      <c r="U23" s="5">
        <v>416</v>
      </c>
      <c r="V23" s="5">
        <v>418</v>
      </c>
      <c r="W23" s="5"/>
      <c r="X23" s="5"/>
      <c r="Y23" s="5"/>
      <c r="Z23" s="2">
        <v>1671</v>
      </c>
      <c r="AA23" s="2">
        <v>1671</v>
      </c>
      <c r="AB23" s="270">
        <f t="shared" si="1"/>
        <v>1671</v>
      </c>
      <c r="AC23" s="272">
        <f t="shared" si="2"/>
        <v>1671</v>
      </c>
    </row>
    <row r="24" spans="1:29" s="3" customFormat="1" ht="12.75">
      <c r="A24" s="4" t="s">
        <v>147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">
        <v>0</v>
      </c>
      <c r="AA24" s="2"/>
      <c r="AB24" s="270">
        <f t="shared" si="1"/>
        <v>0</v>
      </c>
      <c r="AC24" s="272">
        <f t="shared" si="2"/>
        <v>0</v>
      </c>
    </row>
    <row r="25" spans="1:29" s="3" customFormat="1" ht="12.75">
      <c r="A25" s="4" t="s">
        <v>477</v>
      </c>
      <c r="B25" s="5"/>
      <c r="C25" s="5"/>
      <c r="D25" s="5"/>
      <c r="E25" s="5"/>
      <c r="F25" s="5"/>
      <c r="G25" s="5">
        <v>300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40</v>
      </c>
      <c r="X25" s="5"/>
      <c r="Y25" s="5"/>
      <c r="Z25" s="2"/>
      <c r="AA25" s="2">
        <v>340</v>
      </c>
      <c r="AB25" s="270">
        <f t="shared" si="1"/>
        <v>0</v>
      </c>
      <c r="AC25" s="272">
        <f t="shared" si="2"/>
        <v>340</v>
      </c>
    </row>
    <row r="26" spans="1:29" s="3" customFormat="1" ht="12.75">
      <c r="A26" s="4" t="s">
        <v>455</v>
      </c>
      <c r="B26" s="5">
        <v>1492</v>
      </c>
      <c r="C26" s="5">
        <v>1492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">
        <v>1492</v>
      </c>
      <c r="AA26" s="2">
        <v>1492</v>
      </c>
      <c r="AB26" s="270">
        <f t="shared" si="1"/>
        <v>1492</v>
      </c>
      <c r="AC26" s="272">
        <f t="shared" si="2"/>
        <v>1492</v>
      </c>
    </row>
    <row r="27" spans="1:29" s="21" customFormat="1" ht="12.75">
      <c r="A27" s="51" t="s">
        <v>456</v>
      </c>
      <c r="B27" s="20"/>
      <c r="C27" s="20"/>
      <c r="D27" s="20"/>
      <c r="E27" s="20"/>
      <c r="F27" s="20"/>
      <c r="G27" s="20"/>
      <c r="H27" s="20"/>
      <c r="I27" s="20">
        <v>4586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52"/>
      <c r="AA27" s="52">
        <v>4586</v>
      </c>
      <c r="AB27" s="270">
        <f t="shared" si="1"/>
        <v>0</v>
      </c>
      <c r="AC27" s="272">
        <f t="shared" si="2"/>
        <v>4586</v>
      </c>
    </row>
    <row r="28" spans="1:29" s="1" customFormat="1" ht="15.75">
      <c r="A28" s="260" t="s">
        <v>457</v>
      </c>
      <c r="B28" s="261">
        <f aca="true" t="shared" si="4" ref="B28:Y28">SUM(B9+B21)</f>
        <v>3555</v>
      </c>
      <c r="C28" s="261">
        <f t="shared" si="4"/>
        <v>3168</v>
      </c>
      <c r="D28" s="261">
        <f t="shared" si="4"/>
        <v>1729</v>
      </c>
      <c r="E28" s="261">
        <f t="shared" si="4"/>
        <v>1534</v>
      </c>
      <c r="F28" s="261">
        <f t="shared" si="4"/>
        <v>8187</v>
      </c>
      <c r="G28" s="261">
        <f t="shared" si="4"/>
        <v>7809</v>
      </c>
      <c r="H28" s="261">
        <f t="shared" si="4"/>
        <v>2148</v>
      </c>
      <c r="I28" s="261">
        <f t="shared" si="4"/>
        <v>6007</v>
      </c>
      <c r="J28" s="261">
        <f t="shared" si="4"/>
        <v>1727</v>
      </c>
      <c r="K28" s="261">
        <f t="shared" si="4"/>
        <v>3044</v>
      </c>
      <c r="L28" s="261">
        <f t="shared" si="4"/>
        <v>1729</v>
      </c>
      <c r="M28" s="261">
        <f t="shared" si="4"/>
        <v>3219</v>
      </c>
      <c r="N28" s="261">
        <f t="shared" si="4"/>
        <v>5878</v>
      </c>
      <c r="O28" s="261">
        <f t="shared" si="4"/>
        <v>1031</v>
      </c>
      <c r="P28" s="261">
        <f t="shared" si="4"/>
        <v>2145</v>
      </c>
      <c r="Q28" s="261">
        <f t="shared" si="4"/>
        <v>2111</v>
      </c>
      <c r="R28" s="261">
        <f t="shared" si="4"/>
        <v>6113</v>
      </c>
      <c r="S28" s="261">
        <f t="shared" si="4"/>
        <v>3795</v>
      </c>
      <c r="T28" s="261">
        <f t="shared" si="4"/>
        <v>3899</v>
      </c>
      <c r="U28" s="261">
        <f t="shared" si="4"/>
        <v>668</v>
      </c>
      <c r="V28" s="261">
        <f t="shared" si="4"/>
        <v>2067</v>
      </c>
      <c r="W28" s="261">
        <f t="shared" si="4"/>
        <v>2870</v>
      </c>
      <c r="X28" s="261">
        <f t="shared" si="4"/>
        <v>1646</v>
      </c>
      <c r="Y28" s="261">
        <f t="shared" si="4"/>
        <v>9631</v>
      </c>
      <c r="Z28" s="263">
        <f>SUM(Z9+Z21)</f>
        <v>40823</v>
      </c>
      <c r="AA28" s="263">
        <f>SUM(AA9+AA21)</f>
        <v>44887</v>
      </c>
      <c r="AB28" s="269">
        <f t="shared" si="1"/>
        <v>40823</v>
      </c>
      <c r="AC28" s="271">
        <f t="shared" si="2"/>
        <v>44887</v>
      </c>
    </row>
    <row r="29" spans="1:29" ht="12.75">
      <c r="A29" s="49" t="s">
        <v>38</v>
      </c>
      <c r="B29" s="50">
        <f>SUM(B30:B38)</f>
        <v>9227</v>
      </c>
      <c r="C29" s="50">
        <f aca="true" t="shared" si="5" ref="C29:Y29">SUM(C30:C38)</f>
        <v>9268</v>
      </c>
      <c r="D29" s="50">
        <f t="shared" si="5"/>
        <v>2024</v>
      </c>
      <c r="E29" s="50">
        <f t="shared" si="5"/>
        <v>1944</v>
      </c>
      <c r="F29" s="50">
        <f t="shared" si="5"/>
        <v>2244</v>
      </c>
      <c r="G29" s="50">
        <f t="shared" si="5"/>
        <v>2318</v>
      </c>
      <c r="H29" s="50">
        <f t="shared" si="5"/>
        <v>2882</v>
      </c>
      <c r="I29" s="50">
        <f t="shared" si="5"/>
        <v>2084</v>
      </c>
      <c r="J29" s="50">
        <f t="shared" si="5"/>
        <v>2235</v>
      </c>
      <c r="K29" s="50">
        <f t="shared" si="5"/>
        <v>2124</v>
      </c>
      <c r="L29" s="50">
        <f t="shared" si="5"/>
        <v>2342.8</v>
      </c>
      <c r="M29" s="50">
        <f t="shared" si="5"/>
        <v>1958</v>
      </c>
      <c r="N29" s="50">
        <f t="shared" si="5"/>
        <v>2335</v>
      </c>
      <c r="O29" s="50">
        <f t="shared" si="5"/>
        <v>2677</v>
      </c>
      <c r="P29" s="50">
        <f t="shared" si="5"/>
        <v>3745</v>
      </c>
      <c r="Q29" s="50">
        <f t="shared" si="5"/>
        <v>2031</v>
      </c>
      <c r="R29" s="50">
        <f t="shared" si="5"/>
        <v>2748</v>
      </c>
      <c r="S29" s="50">
        <f t="shared" si="5"/>
        <v>1809</v>
      </c>
      <c r="T29" s="50">
        <f t="shared" si="5"/>
        <v>2141</v>
      </c>
      <c r="U29" s="50">
        <f t="shared" si="5"/>
        <v>1967</v>
      </c>
      <c r="V29" s="50">
        <f t="shared" si="5"/>
        <v>2183</v>
      </c>
      <c r="W29" s="50">
        <f t="shared" si="5"/>
        <v>2358</v>
      </c>
      <c r="X29" s="50">
        <f t="shared" si="5"/>
        <v>1741</v>
      </c>
      <c r="Y29" s="50">
        <f t="shared" si="5"/>
        <v>2251</v>
      </c>
      <c r="Z29" s="50">
        <f>SUM(Z30:Z38)</f>
        <v>35848</v>
      </c>
      <c r="AA29" s="50">
        <f>SUM(AA30:AA38)</f>
        <v>32789</v>
      </c>
      <c r="AB29" s="269">
        <f t="shared" si="1"/>
        <v>35847.8</v>
      </c>
      <c r="AC29" s="271">
        <f t="shared" si="2"/>
        <v>32789</v>
      </c>
    </row>
    <row r="30" spans="1:29" s="3" customFormat="1" ht="12.75">
      <c r="A30" s="4" t="s">
        <v>30</v>
      </c>
      <c r="B30" s="5">
        <v>670</v>
      </c>
      <c r="C30" s="5">
        <v>860</v>
      </c>
      <c r="D30" s="5">
        <v>670</v>
      </c>
      <c r="E30" s="5">
        <v>783</v>
      </c>
      <c r="F30" s="5">
        <v>650</v>
      </c>
      <c r="G30" s="5">
        <v>713</v>
      </c>
      <c r="H30" s="5">
        <v>650</v>
      </c>
      <c r="I30" s="5">
        <v>668</v>
      </c>
      <c r="J30" s="5">
        <v>680</v>
      </c>
      <c r="K30" s="5">
        <v>636</v>
      </c>
      <c r="L30" s="5">
        <v>660</v>
      </c>
      <c r="M30" s="5">
        <v>638</v>
      </c>
      <c r="N30" s="5">
        <v>680</v>
      </c>
      <c r="O30" s="5">
        <v>716</v>
      </c>
      <c r="P30" s="5">
        <v>660</v>
      </c>
      <c r="Q30" s="5">
        <v>666</v>
      </c>
      <c r="R30" s="5">
        <v>680</v>
      </c>
      <c r="S30" s="5">
        <v>668</v>
      </c>
      <c r="T30" s="5">
        <v>687</v>
      </c>
      <c r="U30" s="5">
        <v>713</v>
      </c>
      <c r="V30" s="5">
        <v>680</v>
      </c>
      <c r="W30" s="5">
        <v>666</v>
      </c>
      <c r="X30" s="5">
        <v>660</v>
      </c>
      <c r="Y30" s="5">
        <v>668</v>
      </c>
      <c r="Z30" s="2">
        <v>8027</v>
      </c>
      <c r="AA30" s="2">
        <v>8395</v>
      </c>
      <c r="AB30" s="270">
        <f t="shared" si="1"/>
        <v>8027</v>
      </c>
      <c r="AC30" s="272">
        <f t="shared" si="2"/>
        <v>8395</v>
      </c>
    </row>
    <row r="31" spans="1:29" s="3" customFormat="1" ht="12.75">
      <c r="A31" s="4" t="s">
        <v>458</v>
      </c>
      <c r="B31" s="5">
        <v>185</v>
      </c>
      <c r="C31" s="5">
        <v>215</v>
      </c>
      <c r="D31" s="5">
        <v>184</v>
      </c>
      <c r="E31" s="5">
        <v>217</v>
      </c>
      <c r="F31" s="5">
        <v>185</v>
      </c>
      <c r="G31" s="5">
        <v>185</v>
      </c>
      <c r="H31" s="5">
        <v>184</v>
      </c>
      <c r="I31" s="5">
        <v>172</v>
      </c>
      <c r="J31" s="5">
        <v>185</v>
      </c>
      <c r="K31" s="5">
        <v>165</v>
      </c>
      <c r="L31" s="5">
        <v>183.8</v>
      </c>
      <c r="M31" s="5">
        <v>162</v>
      </c>
      <c r="N31" s="5">
        <v>185</v>
      </c>
      <c r="O31" s="5">
        <v>202</v>
      </c>
      <c r="P31" s="5">
        <v>184</v>
      </c>
      <c r="Q31" s="5">
        <v>172</v>
      </c>
      <c r="R31" s="5">
        <v>185</v>
      </c>
      <c r="S31" s="5">
        <v>178</v>
      </c>
      <c r="T31" s="5">
        <v>184</v>
      </c>
      <c r="U31" s="5">
        <v>183</v>
      </c>
      <c r="V31" s="5">
        <v>184</v>
      </c>
      <c r="W31" s="5">
        <v>172</v>
      </c>
      <c r="X31" s="5">
        <v>188</v>
      </c>
      <c r="Y31" s="5">
        <v>180</v>
      </c>
      <c r="Z31" s="2">
        <v>2217</v>
      </c>
      <c r="AA31" s="2">
        <v>2203</v>
      </c>
      <c r="AB31" s="270">
        <f t="shared" si="1"/>
        <v>2216.8</v>
      </c>
      <c r="AC31" s="272">
        <f t="shared" si="2"/>
        <v>2203</v>
      </c>
    </row>
    <row r="32" spans="1:29" s="3" customFormat="1" ht="12.75">
      <c r="A32" s="4" t="s">
        <v>459</v>
      </c>
      <c r="B32" s="5">
        <v>850</v>
      </c>
      <c r="C32" s="5">
        <v>935</v>
      </c>
      <c r="D32" s="5">
        <v>600</v>
      </c>
      <c r="E32" s="5">
        <v>482</v>
      </c>
      <c r="F32" s="5">
        <v>790</v>
      </c>
      <c r="G32" s="5">
        <v>848</v>
      </c>
      <c r="H32" s="5">
        <v>900</v>
      </c>
      <c r="I32" s="5">
        <v>728</v>
      </c>
      <c r="J32" s="5">
        <v>800</v>
      </c>
      <c r="K32" s="5">
        <v>904</v>
      </c>
      <c r="L32" s="5">
        <v>830</v>
      </c>
      <c r="M32" s="5">
        <v>737</v>
      </c>
      <c r="N32" s="5">
        <v>900</v>
      </c>
      <c r="O32" s="5">
        <v>1215</v>
      </c>
      <c r="P32" s="5">
        <v>700</v>
      </c>
      <c r="Q32" s="5">
        <v>678</v>
      </c>
      <c r="R32" s="5">
        <v>1000</v>
      </c>
      <c r="S32" s="5">
        <v>473</v>
      </c>
      <c r="T32" s="5">
        <v>700</v>
      </c>
      <c r="U32" s="5">
        <v>662</v>
      </c>
      <c r="V32" s="5">
        <v>750</v>
      </c>
      <c r="W32" s="5">
        <v>457</v>
      </c>
      <c r="X32" s="5">
        <v>323</v>
      </c>
      <c r="Y32" s="5">
        <v>662</v>
      </c>
      <c r="Z32" s="2">
        <v>9143</v>
      </c>
      <c r="AA32" s="2">
        <v>8781</v>
      </c>
      <c r="AB32" s="270">
        <f t="shared" si="1"/>
        <v>9143</v>
      </c>
      <c r="AC32" s="272">
        <f t="shared" si="2"/>
        <v>8781</v>
      </c>
    </row>
    <row r="33" spans="1:29" s="3" customFormat="1" ht="12.75">
      <c r="A33" s="4" t="s">
        <v>460</v>
      </c>
      <c r="B33" s="5"/>
      <c r="C33" s="5"/>
      <c r="D33" s="5"/>
      <c r="E33" s="5"/>
      <c r="F33" s="5">
        <v>50</v>
      </c>
      <c r="G33" s="5">
        <v>111</v>
      </c>
      <c r="H33" s="5"/>
      <c r="I33" s="5"/>
      <c r="J33" s="5"/>
      <c r="K33" s="5">
        <v>12</v>
      </c>
      <c r="L33" s="5">
        <v>100</v>
      </c>
      <c r="M33" s="5">
        <v>41</v>
      </c>
      <c r="N33" s="5"/>
      <c r="O33" s="5">
        <v>54</v>
      </c>
      <c r="P33" s="5"/>
      <c r="Q33" s="5"/>
      <c r="R33" s="5">
        <v>115</v>
      </c>
      <c r="S33" s="5"/>
      <c r="T33" s="5"/>
      <c r="U33" s="5"/>
      <c r="V33" s="5"/>
      <c r="W33" s="5"/>
      <c r="X33" s="5"/>
      <c r="Y33" s="5"/>
      <c r="Z33" s="2">
        <v>265</v>
      </c>
      <c r="AA33" s="2">
        <v>218</v>
      </c>
      <c r="AB33" s="270">
        <f t="shared" si="1"/>
        <v>265</v>
      </c>
      <c r="AC33" s="272">
        <f t="shared" si="2"/>
        <v>218</v>
      </c>
    </row>
    <row r="34" spans="1:29" s="3" customFormat="1" ht="12.75">
      <c r="A34" s="4" t="s">
        <v>461</v>
      </c>
      <c r="B34" s="5">
        <v>157</v>
      </c>
      <c r="C34" s="5">
        <v>252</v>
      </c>
      <c r="D34" s="5">
        <v>157</v>
      </c>
      <c r="E34" s="5">
        <v>128</v>
      </c>
      <c r="F34" s="5">
        <v>157</v>
      </c>
      <c r="G34" s="5">
        <v>109</v>
      </c>
      <c r="H34" s="5">
        <v>156</v>
      </c>
      <c r="I34" s="5">
        <v>82</v>
      </c>
      <c r="J34" s="5">
        <v>157</v>
      </c>
      <c r="K34" s="5">
        <v>73</v>
      </c>
      <c r="L34" s="5">
        <v>157</v>
      </c>
      <c r="M34" s="5">
        <v>43</v>
      </c>
      <c r="N34" s="5">
        <v>157</v>
      </c>
      <c r="O34" s="5">
        <v>34</v>
      </c>
      <c r="P34" s="5">
        <v>157</v>
      </c>
      <c r="Q34" s="5">
        <v>181</v>
      </c>
      <c r="R34" s="5">
        <v>156</v>
      </c>
      <c r="S34" s="5">
        <v>56</v>
      </c>
      <c r="T34" s="5">
        <v>157</v>
      </c>
      <c r="U34" s="5">
        <v>75</v>
      </c>
      <c r="V34" s="5">
        <v>157</v>
      </c>
      <c r="W34" s="5">
        <v>133</v>
      </c>
      <c r="X34" s="5">
        <v>157</v>
      </c>
      <c r="Y34" s="5">
        <v>20</v>
      </c>
      <c r="Z34" s="2">
        <v>1882</v>
      </c>
      <c r="AA34" s="2">
        <v>1186</v>
      </c>
      <c r="AB34" s="270">
        <f t="shared" si="1"/>
        <v>1882</v>
      </c>
      <c r="AC34" s="272">
        <f t="shared" si="2"/>
        <v>1186</v>
      </c>
    </row>
    <row r="35" spans="1:29" s="3" customFormat="1" ht="12.75">
      <c r="A35" s="4" t="s">
        <v>462</v>
      </c>
      <c r="B35" s="5">
        <v>412</v>
      </c>
      <c r="C35" s="5">
        <v>453</v>
      </c>
      <c r="D35" s="5">
        <v>413</v>
      </c>
      <c r="E35" s="5">
        <v>334</v>
      </c>
      <c r="F35" s="5">
        <v>412</v>
      </c>
      <c r="G35" s="5">
        <v>352</v>
      </c>
      <c r="H35" s="5">
        <v>412</v>
      </c>
      <c r="I35" s="5">
        <v>334</v>
      </c>
      <c r="J35" s="5">
        <v>413</v>
      </c>
      <c r="K35" s="5">
        <v>334</v>
      </c>
      <c r="L35" s="5">
        <v>412</v>
      </c>
      <c r="M35" s="5">
        <v>337</v>
      </c>
      <c r="N35" s="5">
        <v>413</v>
      </c>
      <c r="O35" s="5">
        <v>356</v>
      </c>
      <c r="P35" s="5">
        <v>413</v>
      </c>
      <c r="Q35" s="5">
        <v>334</v>
      </c>
      <c r="R35" s="5">
        <v>412</v>
      </c>
      <c r="S35" s="5">
        <v>334</v>
      </c>
      <c r="T35" s="5">
        <v>413</v>
      </c>
      <c r="U35" s="5">
        <v>334</v>
      </c>
      <c r="V35" s="5">
        <v>412</v>
      </c>
      <c r="W35" s="5">
        <v>637</v>
      </c>
      <c r="X35" s="5">
        <v>413</v>
      </c>
      <c r="Y35" s="5">
        <v>334</v>
      </c>
      <c r="Z35" s="2">
        <v>4950</v>
      </c>
      <c r="AA35" s="2">
        <v>4473</v>
      </c>
      <c r="AB35" s="270">
        <f t="shared" si="1"/>
        <v>4950</v>
      </c>
      <c r="AC35" s="272">
        <f t="shared" si="2"/>
        <v>4473</v>
      </c>
    </row>
    <row r="36" spans="1:29" s="3" customFormat="1" ht="12.75">
      <c r="A36" s="4" t="s">
        <v>463</v>
      </c>
      <c r="B36" s="5"/>
      <c r="C36" s="5"/>
      <c r="D36" s="5"/>
      <c r="E36" s="5"/>
      <c r="F36" s="5"/>
      <c r="G36" s="5"/>
      <c r="H36" s="5">
        <v>580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193</v>
      </c>
      <c r="X36" s="5"/>
      <c r="Y36" s="5">
        <v>387</v>
      </c>
      <c r="Z36" s="2">
        <v>580</v>
      </c>
      <c r="AA36" s="2">
        <v>580</v>
      </c>
      <c r="AB36" s="270">
        <f t="shared" si="1"/>
        <v>580</v>
      </c>
      <c r="AC36" s="272">
        <f t="shared" si="2"/>
        <v>580</v>
      </c>
    </row>
    <row r="37" spans="1:29" s="3" customFormat="1" ht="12.75">
      <c r="A37" s="4" t="s">
        <v>464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1631</v>
      </c>
      <c r="Q37" s="5"/>
      <c r="R37" s="5">
        <v>200</v>
      </c>
      <c r="S37" s="5"/>
      <c r="T37" s="5"/>
      <c r="U37" s="5"/>
      <c r="V37" s="5"/>
      <c r="W37" s="5"/>
      <c r="X37" s="5"/>
      <c r="Y37" s="5"/>
      <c r="Z37" s="2">
        <v>1831</v>
      </c>
      <c r="AA37" s="2"/>
      <c r="AB37" s="270">
        <f t="shared" si="1"/>
        <v>1831</v>
      </c>
      <c r="AC37" s="272">
        <f t="shared" si="2"/>
        <v>0</v>
      </c>
    </row>
    <row r="38" spans="1:29" s="3" customFormat="1" ht="12.75">
      <c r="A38" s="4" t="s">
        <v>465</v>
      </c>
      <c r="B38" s="5">
        <v>6953</v>
      </c>
      <c r="C38" s="5">
        <v>6553</v>
      </c>
      <c r="D38" s="5"/>
      <c r="E38" s="5"/>
      <c r="F38" s="5"/>
      <c r="G38" s="5"/>
      <c r="H38" s="5"/>
      <c r="I38" s="5">
        <v>100</v>
      </c>
      <c r="J38" s="5"/>
      <c r="K38" s="5"/>
      <c r="L38" s="5"/>
      <c r="M38" s="5"/>
      <c r="N38" s="5"/>
      <c r="O38" s="5">
        <v>100</v>
      </c>
      <c r="P38" s="5"/>
      <c r="Q38" s="5"/>
      <c r="R38" s="5"/>
      <c r="S38" s="5">
        <v>100</v>
      </c>
      <c r="T38" s="5"/>
      <c r="U38" s="5"/>
      <c r="V38" s="5"/>
      <c r="W38" s="5">
        <v>100</v>
      </c>
      <c r="X38" s="5"/>
      <c r="Y38" s="5"/>
      <c r="Z38" s="2">
        <v>6953</v>
      </c>
      <c r="AA38" s="2">
        <v>6953</v>
      </c>
      <c r="AB38" s="270">
        <f t="shared" si="1"/>
        <v>6953</v>
      </c>
      <c r="AC38" s="272">
        <f t="shared" si="2"/>
        <v>6953</v>
      </c>
    </row>
    <row r="39" spans="1:29" ht="12.75">
      <c r="A39" s="49" t="s">
        <v>466</v>
      </c>
      <c r="B39" s="50">
        <f>SUM(B40:B46)</f>
        <v>603</v>
      </c>
      <c r="C39" s="50">
        <f aca="true" t="shared" si="6" ref="C39:Y39">SUM(C40:C46)</f>
        <v>630</v>
      </c>
      <c r="D39" s="50">
        <f t="shared" si="6"/>
        <v>163</v>
      </c>
      <c r="E39" s="50">
        <f t="shared" si="6"/>
        <v>161</v>
      </c>
      <c r="F39" s="50">
        <f t="shared" si="6"/>
        <v>164</v>
      </c>
      <c r="G39" s="50">
        <f t="shared" si="6"/>
        <v>162</v>
      </c>
      <c r="H39" s="50">
        <f t="shared" si="6"/>
        <v>606</v>
      </c>
      <c r="I39" s="50">
        <f t="shared" si="6"/>
        <v>540</v>
      </c>
      <c r="J39" s="50">
        <f t="shared" si="6"/>
        <v>163</v>
      </c>
      <c r="K39" s="50">
        <f t="shared" si="6"/>
        <v>228</v>
      </c>
      <c r="L39" s="50">
        <f t="shared" si="6"/>
        <v>163</v>
      </c>
      <c r="M39" s="50">
        <f t="shared" si="6"/>
        <v>791</v>
      </c>
      <c r="N39" s="50">
        <f t="shared" si="6"/>
        <v>418</v>
      </c>
      <c r="O39" s="50">
        <f t="shared" si="6"/>
        <v>732</v>
      </c>
      <c r="P39" s="50">
        <f t="shared" si="6"/>
        <v>603</v>
      </c>
      <c r="Q39" s="50">
        <f t="shared" si="6"/>
        <v>157</v>
      </c>
      <c r="R39" s="50">
        <f t="shared" si="6"/>
        <v>1163</v>
      </c>
      <c r="S39" s="50">
        <f t="shared" si="6"/>
        <v>124</v>
      </c>
      <c r="T39" s="50">
        <f t="shared" si="6"/>
        <v>603</v>
      </c>
      <c r="U39" s="50">
        <f t="shared" si="6"/>
        <v>601</v>
      </c>
      <c r="V39" s="50">
        <f t="shared" si="6"/>
        <v>163</v>
      </c>
      <c r="W39" s="50">
        <f t="shared" si="6"/>
        <v>152</v>
      </c>
      <c r="X39" s="50">
        <f t="shared" si="6"/>
        <v>163</v>
      </c>
      <c r="Y39" s="50">
        <f t="shared" si="6"/>
        <v>2023</v>
      </c>
      <c r="Z39" s="50">
        <f>SUM(Z40:Z46)</f>
        <v>4975</v>
      </c>
      <c r="AA39" s="50">
        <f>SUM(AA40:AA46)</f>
        <v>6301</v>
      </c>
      <c r="AB39" s="269">
        <f t="shared" si="1"/>
        <v>4975</v>
      </c>
      <c r="AC39" s="271">
        <f t="shared" si="2"/>
        <v>6301</v>
      </c>
    </row>
    <row r="40" spans="1:29" s="3" customFormat="1" ht="12.75">
      <c r="A40" s="4" t="s">
        <v>467</v>
      </c>
      <c r="B40" s="5">
        <v>100</v>
      </c>
      <c r="C40" s="5">
        <v>100</v>
      </c>
      <c r="D40" s="5">
        <v>100</v>
      </c>
      <c r="E40" s="5">
        <v>100</v>
      </c>
      <c r="F40" s="5">
        <v>100</v>
      </c>
      <c r="G40" s="5">
        <v>100</v>
      </c>
      <c r="H40" s="5">
        <v>100</v>
      </c>
      <c r="I40" s="5">
        <v>100</v>
      </c>
      <c r="J40" s="5">
        <v>100</v>
      </c>
      <c r="K40" s="5">
        <v>100</v>
      </c>
      <c r="L40" s="5">
        <v>100</v>
      </c>
      <c r="M40" s="5">
        <v>100</v>
      </c>
      <c r="N40" s="5">
        <v>100</v>
      </c>
      <c r="O40" s="5">
        <v>100</v>
      </c>
      <c r="P40" s="5">
        <v>100</v>
      </c>
      <c r="Q40" s="5">
        <v>100</v>
      </c>
      <c r="R40" s="5">
        <v>100</v>
      </c>
      <c r="S40" s="5">
        <v>100</v>
      </c>
      <c r="T40" s="5">
        <v>100</v>
      </c>
      <c r="U40" s="5">
        <v>100</v>
      </c>
      <c r="V40" s="5">
        <v>100</v>
      </c>
      <c r="W40" s="5">
        <v>100</v>
      </c>
      <c r="X40" s="5">
        <v>100</v>
      </c>
      <c r="Y40" s="5">
        <v>1593</v>
      </c>
      <c r="Z40" s="2">
        <v>1200</v>
      </c>
      <c r="AA40" s="2">
        <v>2693</v>
      </c>
      <c r="AB40" s="270">
        <f t="shared" si="1"/>
        <v>1200</v>
      </c>
      <c r="AC40" s="272">
        <f t="shared" si="2"/>
        <v>2693</v>
      </c>
    </row>
    <row r="41" spans="1:29" s="3" customFormat="1" ht="12.75">
      <c r="A41" s="4" t="s">
        <v>0</v>
      </c>
      <c r="B41" s="5">
        <v>33</v>
      </c>
      <c r="C41" s="5">
        <v>80</v>
      </c>
      <c r="D41" s="5">
        <v>33</v>
      </c>
      <c r="E41" s="5">
        <v>37</v>
      </c>
      <c r="F41" s="5">
        <v>34</v>
      </c>
      <c r="G41" s="5">
        <v>38</v>
      </c>
      <c r="H41" s="5">
        <v>35</v>
      </c>
      <c r="I41" s="5"/>
      <c r="J41" s="5">
        <v>33</v>
      </c>
      <c r="K41" s="5">
        <v>72</v>
      </c>
      <c r="L41" s="5">
        <v>33</v>
      </c>
      <c r="M41" s="5"/>
      <c r="N41" s="5">
        <v>34</v>
      </c>
      <c r="O41" s="5">
        <v>69</v>
      </c>
      <c r="P41" s="5">
        <v>33</v>
      </c>
      <c r="Q41" s="5">
        <v>33</v>
      </c>
      <c r="R41" s="5">
        <v>33</v>
      </c>
      <c r="S41" s="5"/>
      <c r="T41" s="5">
        <v>33</v>
      </c>
      <c r="U41" s="5">
        <v>61</v>
      </c>
      <c r="V41" s="5">
        <v>33</v>
      </c>
      <c r="W41" s="5">
        <v>28</v>
      </c>
      <c r="X41" s="5">
        <v>33</v>
      </c>
      <c r="Y41" s="5">
        <v>18</v>
      </c>
      <c r="Z41" s="262">
        <v>400</v>
      </c>
      <c r="AA41" s="262">
        <v>436</v>
      </c>
      <c r="AB41" s="270">
        <f t="shared" si="1"/>
        <v>400</v>
      </c>
      <c r="AC41" s="272">
        <f t="shared" si="2"/>
        <v>436</v>
      </c>
    </row>
    <row r="42" spans="1:29" s="3" customFormat="1" ht="12.75">
      <c r="A42" s="4" t="s">
        <v>476</v>
      </c>
      <c r="B42" s="5"/>
      <c r="C42" s="5"/>
      <c r="D42" s="5"/>
      <c r="E42" s="5"/>
      <c r="F42" s="5"/>
      <c r="G42" s="5"/>
      <c r="H42" s="5"/>
      <c r="I42" s="5"/>
      <c r="J42" s="5"/>
      <c r="K42" s="5">
        <v>32</v>
      </c>
      <c r="L42" s="5"/>
      <c r="M42" s="5">
        <v>67</v>
      </c>
      <c r="N42" s="5"/>
      <c r="O42" s="5">
        <v>123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2">
        <v>0</v>
      </c>
      <c r="AA42" s="2">
        <v>222</v>
      </c>
      <c r="AB42" s="270">
        <f t="shared" si="1"/>
        <v>0</v>
      </c>
      <c r="AC42" s="272">
        <f t="shared" si="2"/>
        <v>222</v>
      </c>
    </row>
    <row r="43" spans="1:29" s="3" customFormat="1" ht="12.75">
      <c r="A43" s="4" t="s">
        <v>468</v>
      </c>
      <c r="B43" s="5">
        <v>470</v>
      </c>
      <c r="C43" s="5">
        <v>450</v>
      </c>
      <c r="D43" s="5">
        <v>30</v>
      </c>
      <c r="E43" s="5">
        <v>24</v>
      </c>
      <c r="F43" s="5">
        <v>30</v>
      </c>
      <c r="G43" s="5">
        <v>24</v>
      </c>
      <c r="H43" s="5">
        <v>471</v>
      </c>
      <c r="I43" s="5">
        <v>440</v>
      </c>
      <c r="J43" s="5">
        <v>30</v>
      </c>
      <c r="K43" s="5">
        <v>24</v>
      </c>
      <c r="L43" s="5">
        <v>30</v>
      </c>
      <c r="M43" s="5">
        <v>24</v>
      </c>
      <c r="N43" s="5">
        <v>30</v>
      </c>
      <c r="O43" s="5">
        <v>440</v>
      </c>
      <c r="P43" s="5">
        <v>470</v>
      </c>
      <c r="Q43" s="5">
        <v>24</v>
      </c>
      <c r="R43" s="5">
        <v>30</v>
      </c>
      <c r="S43" s="5">
        <v>24</v>
      </c>
      <c r="T43" s="5">
        <v>470</v>
      </c>
      <c r="U43" s="5">
        <v>440</v>
      </c>
      <c r="V43" s="5">
        <v>30</v>
      </c>
      <c r="W43" s="5">
        <v>24</v>
      </c>
      <c r="X43" s="5">
        <v>30</v>
      </c>
      <c r="Y43" s="5">
        <v>25</v>
      </c>
      <c r="Z43" s="2">
        <v>2121</v>
      </c>
      <c r="AA43" s="2">
        <v>1963</v>
      </c>
      <c r="AB43" s="270">
        <f t="shared" si="1"/>
        <v>2121</v>
      </c>
      <c r="AC43" s="272">
        <f t="shared" si="2"/>
        <v>1963</v>
      </c>
    </row>
    <row r="44" spans="1:29" s="3" customFormat="1" ht="12.75">
      <c r="A44" s="4" t="s">
        <v>469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600</v>
      </c>
      <c r="N44" s="5">
        <v>254</v>
      </c>
      <c r="O44" s="5"/>
      <c r="P44" s="5"/>
      <c r="Q44" s="5"/>
      <c r="R44" s="5">
        <v>1000</v>
      </c>
      <c r="S44" s="5"/>
      <c r="T44" s="5"/>
      <c r="U44" s="5"/>
      <c r="V44" s="5"/>
      <c r="W44" s="5"/>
      <c r="X44" s="5"/>
      <c r="Y44" s="5">
        <v>387</v>
      </c>
      <c r="Z44" s="2">
        <v>1254</v>
      </c>
      <c r="AA44" s="2">
        <v>987</v>
      </c>
      <c r="AB44" s="270">
        <f t="shared" si="1"/>
        <v>1254</v>
      </c>
      <c r="AC44" s="272">
        <f t="shared" si="2"/>
        <v>987</v>
      </c>
    </row>
    <row r="45" spans="1:29" s="3" customFormat="1" ht="12.75">
      <c r="A45" s="4" t="s">
        <v>466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">
        <v>0</v>
      </c>
      <c r="AA45" s="2"/>
      <c r="AB45" s="270">
        <f t="shared" si="1"/>
        <v>0</v>
      </c>
      <c r="AC45" s="272">
        <f t="shared" si="2"/>
        <v>0</v>
      </c>
    </row>
    <row r="46" spans="1:29" s="3" customFormat="1" ht="12.75">
      <c r="A46" s="4" t="s">
        <v>49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">
        <v>0</v>
      </c>
      <c r="AA46" s="2"/>
      <c r="AB46" s="270">
        <f t="shared" si="1"/>
        <v>0</v>
      </c>
      <c r="AC46" s="272">
        <f t="shared" si="2"/>
        <v>0</v>
      </c>
    </row>
    <row r="47" spans="1:29" ht="15.75">
      <c r="A47" s="260" t="s">
        <v>470</v>
      </c>
      <c r="B47" s="261">
        <f aca="true" t="shared" si="7" ref="B47:AA47">SUM(B29+B39)</f>
        <v>9830</v>
      </c>
      <c r="C47" s="261">
        <f t="shared" si="7"/>
        <v>9898</v>
      </c>
      <c r="D47" s="261">
        <f t="shared" si="7"/>
        <v>2187</v>
      </c>
      <c r="E47" s="261">
        <f t="shared" si="7"/>
        <v>2105</v>
      </c>
      <c r="F47" s="261">
        <f t="shared" si="7"/>
        <v>2408</v>
      </c>
      <c r="G47" s="261">
        <f t="shared" si="7"/>
        <v>2480</v>
      </c>
      <c r="H47" s="261">
        <f t="shared" si="7"/>
        <v>3488</v>
      </c>
      <c r="I47" s="261">
        <f t="shared" si="7"/>
        <v>2624</v>
      </c>
      <c r="J47" s="261">
        <f t="shared" si="7"/>
        <v>2398</v>
      </c>
      <c r="K47" s="261">
        <f t="shared" si="7"/>
        <v>2352</v>
      </c>
      <c r="L47" s="261">
        <f t="shared" si="7"/>
        <v>2505.8</v>
      </c>
      <c r="M47" s="261">
        <f t="shared" si="7"/>
        <v>2749</v>
      </c>
      <c r="N47" s="261">
        <f t="shared" si="7"/>
        <v>2753</v>
      </c>
      <c r="O47" s="261">
        <f t="shared" si="7"/>
        <v>3409</v>
      </c>
      <c r="P47" s="261">
        <f t="shared" si="7"/>
        <v>4348</v>
      </c>
      <c r="Q47" s="261">
        <f t="shared" si="7"/>
        <v>2188</v>
      </c>
      <c r="R47" s="261">
        <f t="shared" si="7"/>
        <v>3911</v>
      </c>
      <c r="S47" s="261">
        <f t="shared" si="7"/>
        <v>1933</v>
      </c>
      <c r="T47" s="261">
        <f t="shared" si="7"/>
        <v>2744</v>
      </c>
      <c r="U47" s="261">
        <f t="shared" si="7"/>
        <v>2568</v>
      </c>
      <c r="V47" s="261">
        <f t="shared" si="7"/>
        <v>2346</v>
      </c>
      <c r="W47" s="261">
        <f t="shared" si="7"/>
        <v>2510</v>
      </c>
      <c r="X47" s="261">
        <f t="shared" si="7"/>
        <v>1904</v>
      </c>
      <c r="Y47" s="261">
        <f t="shared" si="7"/>
        <v>4274</v>
      </c>
      <c r="Z47" s="263">
        <f t="shared" si="7"/>
        <v>40823</v>
      </c>
      <c r="AA47" s="263">
        <f t="shared" si="7"/>
        <v>39090</v>
      </c>
      <c r="AB47" s="269">
        <f t="shared" si="1"/>
        <v>40822.8</v>
      </c>
      <c r="AC47" s="271">
        <f t="shared" si="2"/>
        <v>39090</v>
      </c>
    </row>
    <row r="49" spans="1:29" s="267" customFormat="1" ht="12">
      <c r="A49" s="265" t="s">
        <v>471</v>
      </c>
      <c r="B49" s="266">
        <f>SUM(B50:B51)</f>
        <v>-6275</v>
      </c>
      <c r="C49" s="266">
        <f aca="true" t="shared" si="8" ref="C49:AA49">SUM(C50:C51)</f>
        <v>-6730</v>
      </c>
      <c r="D49" s="266">
        <f t="shared" si="8"/>
        <v>-458</v>
      </c>
      <c r="E49" s="266">
        <f t="shared" si="8"/>
        <v>-571</v>
      </c>
      <c r="F49" s="266">
        <f t="shared" si="8"/>
        <v>5779</v>
      </c>
      <c r="G49" s="266">
        <f t="shared" si="8"/>
        <v>5329</v>
      </c>
      <c r="H49" s="266">
        <f t="shared" si="8"/>
        <v>-1340</v>
      </c>
      <c r="I49" s="266">
        <f t="shared" si="8"/>
        <v>3383</v>
      </c>
      <c r="J49" s="266">
        <f t="shared" si="8"/>
        <v>-671</v>
      </c>
      <c r="K49" s="266">
        <f t="shared" si="8"/>
        <v>692</v>
      </c>
      <c r="L49" s="266">
        <f t="shared" si="8"/>
        <v>-776.8000000000002</v>
      </c>
      <c r="M49" s="266">
        <f t="shared" si="8"/>
        <v>470</v>
      </c>
      <c r="N49" s="266">
        <f t="shared" si="8"/>
        <v>3125</v>
      </c>
      <c r="O49" s="266">
        <f t="shared" si="8"/>
        <v>-2378</v>
      </c>
      <c r="P49" s="266">
        <f t="shared" si="8"/>
        <v>-2203</v>
      </c>
      <c r="Q49" s="266">
        <f t="shared" si="8"/>
        <v>-77</v>
      </c>
      <c r="R49" s="266">
        <f t="shared" si="8"/>
        <v>2202</v>
      </c>
      <c r="S49" s="266">
        <f t="shared" si="8"/>
        <v>1862</v>
      </c>
      <c r="T49" s="266">
        <f t="shared" si="8"/>
        <v>1155</v>
      </c>
      <c r="U49" s="266">
        <f t="shared" si="8"/>
        <v>-1900</v>
      </c>
      <c r="V49" s="266">
        <f t="shared" si="8"/>
        <v>-279</v>
      </c>
      <c r="W49" s="266">
        <f t="shared" si="8"/>
        <v>360</v>
      </c>
      <c r="X49" s="266">
        <f t="shared" si="8"/>
        <v>-258</v>
      </c>
      <c r="Y49" s="266">
        <f t="shared" si="8"/>
        <v>5357</v>
      </c>
      <c r="Z49" s="266">
        <f t="shared" si="8"/>
        <v>0</v>
      </c>
      <c r="AA49" s="266">
        <f t="shared" si="8"/>
        <v>5797</v>
      </c>
      <c r="AB49" s="281"/>
      <c r="AC49" s="282"/>
    </row>
    <row r="50" spans="1:29" s="21" customFormat="1" ht="11.25">
      <c r="A50" s="21" t="s">
        <v>472</v>
      </c>
      <c r="B50" s="268">
        <f>B21-B39</f>
        <v>1307</v>
      </c>
      <c r="C50" s="268">
        <f aca="true" t="shared" si="9" ref="C50:AA50">C21-C39</f>
        <v>1287</v>
      </c>
      <c r="D50" s="268">
        <f t="shared" si="9"/>
        <v>-163</v>
      </c>
      <c r="E50" s="268">
        <f t="shared" si="9"/>
        <v>-161</v>
      </c>
      <c r="F50" s="268">
        <f t="shared" si="9"/>
        <v>-164</v>
      </c>
      <c r="G50" s="268">
        <f t="shared" si="9"/>
        <v>138</v>
      </c>
      <c r="H50" s="268">
        <f t="shared" si="9"/>
        <v>-188</v>
      </c>
      <c r="I50" s="268">
        <f t="shared" si="9"/>
        <v>4461</v>
      </c>
      <c r="J50" s="268">
        <f t="shared" si="9"/>
        <v>-163</v>
      </c>
      <c r="K50" s="268">
        <f t="shared" si="9"/>
        <v>-228</v>
      </c>
      <c r="L50" s="268">
        <f t="shared" si="9"/>
        <v>-163</v>
      </c>
      <c r="M50" s="268">
        <f t="shared" si="9"/>
        <v>-791</v>
      </c>
      <c r="N50" s="268">
        <f t="shared" si="9"/>
        <v>-418</v>
      </c>
      <c r="O50" s="268">
        <f t="shared" si="9"/>
        <v>-317</v>
      </c>
      <c r="P50" s="268">
        <f t="shared" si="9"/>
        <v>-186</v>
      </c>
      <c r="Q50" s="268">
        <f t="shared" si="9"/>
        <v>-157</v>
      </c>
      <c r="R50" s="268">
        <f t="shared" si="9"/>
        <v>-1163</v>
      </c>
      <c r="S50" s="268">
        <f t="shared" si="9"/>
        <v>-124</v>
      </c>
      <c r="T50" s="268">
        <f t="shared" si="9"/>
        <v>-603</v>
      </c>
      <c r="U50" s="268">
        <f t="shared" si="9"/>
        <v>-185</v>
      </c>
      <c r="V50" s="268">
        <f t="shared" si="9"/>
        <v>255</v>
      </c>
      <c r="W50" s="268">
        <f t="shared" si="9"/>
        <v>-112</v>
      </c>
      <c r="X50" s="268">
        <f t="shared" si="9"/>
        <v>-163</v>
      </c>
      <c r="Y50" s="268">
        <f t="shared" si="9"/>
        <v>-2023</v>
      </c>
      <c r="Z50" s="268">
        <f t="shared" si="9"/>
        <v>-1812</v>
      </c>
      <c r="AA50" s="268">
        <f t="shared" si="9"/>
        <v>1788</v>
      </c>
      <c r="AB50" s="283"/>
      <c r="AC50" s="284"/>
    </row>
    <row r="51" spans="1:29" s="21" customFormat="1" ht="11.25">
      <c r="A51" s="21" t="s">
        <v>473</v>
      </c>
      <c r="B51" s="268">
        <f>B9-B29</f>
        <v>-7582</v>
      </c>
      <c r="C51" s="268">
        <f aca="true" t="shared" si="10" ref="C51:AA51">C9-C29</f>
        <v>-8017</v>
      </c>
      <c r="D51" s="268">
        <f t="shared" si="10"/>
        <v>-295</v>
      </c>
      <c r="E51" s="268">
        <f t="shared" si="10"/>
        <v>-410</v>
      </c>
      <c r="F51" s="268">
        <f t="shared" si="10"/>
        <v>5943</v>
      </c>
      <c r="G51" s="268">
        <f t="shared" si="10"/>
        <v>5191</v>
      </c>
      <c r="H51" s="268">
        <f t="shared" si="10"/>
        <v>-1152</v>
      </c>
      <c r="I51" s="268">
        <f t="shared" si="10"/>
        <v>-1078</v>
      </c>
      <c r="J51" s="268">
        <f t="shared" si="10"/>
        <v>-508</v>
      </c>
      <c r="K51" s="268">
        <f t="shared" si="10"/>
        <v>920</v>
      </c>
      <c r="L51" s="268">
        <f t="shared" si="10"/>
        <v>-613.8000000000002</v>
      </c>
      <c r="M51" s="268">
        <f t="shared" si="10"/>
        <v>1261</v>
      </c>
      <c r="N51" s="268">
        <f t="shared" si="10"/>
        <v>3543</v>
      </c>
      <c r="O51" s="268">
        <f t="shared" si="10"/>
        <v>-2061</v>
      </c>
      <c r="P51" s="268">
        <f t="shared" si="10"/>
        <v>-2017</v>
      </c>
      <c r="Q51" s="268">
        <f t="shared" si="10"/>
        <v>80</v>
      </c>
      <c r="R51" s="268">
        <f t="shared" si="10"/>
        <v>3365</v>
      </c>
      <c r="S51" s="268">
        <f t="shared" si="10"/>
        <v>1986</v>
      </c>
      <c r="T51" s="268">
        <f t="shared" si="10"/>
        <v>1758</v>
      </c>
      <c r="U51" s="268">
        <f t="shared" si="10"/>
        <v>-1715</v>
      </c>
      <c r="V51" s="268">
        <f t="shared" si="10"/>
        <v>-534</v>
      </c>
      <c r="W51" s="268">
        <f t="shared" si="10"/>
        <v>472</v>
      </c>
      <c r="X51" s="268">
        <f t="shared" si="10"/>
        <v>-95</v>
      </c>
      <c r="Y51" s="268">
        <f t="shared" si="10"/>
        <v>7380</v>
      </c>
      <c r="Z51" s="268">
        <f t="shared" si="10"/>
        <v>1812</v>
      </c>
      <c r="AA51" s="268">
        <f t="shared" si="10"/>
        <v>4009</v>
      </c>
      <c r="AB51" s="283"/>
      <c r="AC51" s="284"/>
    </row>
  </sheetData>
  <sheetProtection/>
  <mergeCells count="19">
    <mergeCell ref="N7:O7"/>
    <mergeCell ref="Z7:AA7"/>
    <mergeCell ref="AB7:AB8"/>
    <mergeCell ref="AC7:AC8"/>
    <mergeCell ref="P7:Q7"/>
    <mergeCell ref="R7:S7"/>
    <mergeCell ref="T7:U7"/>
    <mergeCell ref="V7:W7"/>
    <mergeCell ref="X7:Y7"/>
    <mergeCell ref="A7:A8"/>
    <mergeCell ref="A1:Z3"/>
    <mergeCell ref="A4:AB4"/>
    <mergeCell ref="L5:N5"/>
    <mergeCell ref="B7:C7"/>
    <mergeCell ref="D7:E7"/>
    <mergeCell ref="F7:G7"/>
    <mergeCell ref="H7:I7"/>
    <mergeCell ref="J7:K7"/>
    <mergeCell ref="L7:M7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5.625" style="108" customWidth="1"/>
    <col min="2" max="2" width="45.875" style="109" customWidth="1"/>
    <col min="3" max="3" width="13.75390625" style="108" customWidth="1"/>
    <col min="4" max="4" width="10.625" style="108" customWidth="1"/>
    <col min="5" max="5" width="11.00390625" style="108" customWidth="1"/>
    <col min="6" max="7" width="10.125" style="108" customWidth="1"/>
    <col min="8" max="8" width="11.375" style="108" customWidth="1"/>
    <col min="9" max="9" width="12.375" style="108" customWidth="1"/>
    <col min="10" max="16384" width="9.125" style="108" customWidth="1"/>
  </cols>
  <sheetData>
    <row r="1" ht="12.75">
      <c r="I1" s="110" t="s">
        <v>508</v>
      </c>
    </row>
    <row r="2" spans="1:9" s="111" customFormat="1" ht="25.5" customHeight="1">
      <c r="A2" s="387" t="s">
        <v>33</v>
      </c>
      <c r="B2" s="387"/>
      <c r="C2" s="387"/>
      <c r="D2" s="387"/>
      <c r="E2" s="387"/>
      <c r="F2" s="387"/>
      <c r="G2" s="387"/>
      <c r="H2" s="387"/>
      <c r="I2" s="387"/>
    </row>
    <row r="3" spans="1:9" s="112" customFormat="1" ht="18" customHeight="1">
      <c r="A3" s="388" t="s">
        <v>480</v>
      </c>
      <c r="B3" s="388"/>
      <c r="C3" s="388"/>
      <c r="D3" s="388"/>
      <c r="E3" s="388"/>
      <c r="F3" s="388"/>
      <c r="G3" s="388"/>
      <c r="H3" s="388"/>
      <c r="I3" s="388"/>
    </row>
    <row r="4" spans="1:9" s="113" customFormat="1" ht="16.5" customHeight="1">
      <c r="A4" s="389" t="s">
        <v>506</v>
      </c>
      <c r="B4" s="389"/>
      <c r="C4" s="389"/>
      <c r="D4" s="389"/>
      <c r="E4" s="389"/>
      <c r="F4" s="389"/>
      <c r="G4" s="389"/>
      <c r="H4" s="389"/>
      <c r="I4" s="389"/>
    </row>
    <row r="5" spans="1:3" s="109" customFormat="1" ht="13.5" customHeight="1">
      <c r="A5" s="285"/>
      <c r="B5" s="285"/>
      <c r="C5" s="285"/>
    </row>
    <row r="6" spans="1:9" s="156" customFormat="1" ht="18" customHeight="1">
      <c r="A6" s="214"/>
      <c r="B6" s="211"/>
      <c r="C6" s="212"/>
      <c r="G6" s="286"/>
      <c r="H6" s="286" t="s">
        <v>345</v>
      </c>
      <c r="I6" s="286"/>
    </row>
    <row r="7" spans="1:10" s="288" customFormat="1" ht="25.5" customHeight="1">
      <c r="A7" s="426" t="s">
        <v>481</v>
      </c>
      <c r="B7" s="427" t="s">
        <v>482</v>
      </c>
      <c r="C7" s="428" t="s">
        <v>483</v>
      </c>
      <c r="D7" s="427" t="s">
        <v>484</v>
      </c>
      <c r="E7" s="427"/>
      <c r="F7" s="427"/>
      <c r="G7" s="427"/>
      <c r="H7" s="427"/>
      <c r="I7" s="427" t="s">
        <v>485</v>
      </c>
      <c r="J7" s="287"/>
    </row>
    <row r="8" spans="1:9" s="224" customFormat="1" ht="39" customHeight="1">
      <c r="A8" s="426"/>
      <c r="B8" s="427"/>
      <c r="C8" s="428"/>
      <c r="D8" s="289" t="s">
        <v>486</v>
      </c>
      <c r="E8" s="289" t="s">
        <v>487</v>
      </c>
      <c r="F8" s="289" t="s">
        <v>488</v>
      </c>
      <c r="G8" s="289" t="s">
        <v>489</v>
      </c>
      <c r="H8" s="289" t="s">
        <v>490</v>
      </c>
      <c r="I8" s="427"/>
    </row>
    <row r="9" spans="1:9" s="287" customFormat="1" ht="18" customHeight="1">
      <c r="A9" s="290" t="s">
        <v>157</v>
      </c>
      <c r="B9" s="290" t="s">
        <v>158</v>
      </c>
      <c r="C9" s="290" t="s">
        <v>159</v>
      </c>
      <c r="D9" s="290" t="s">
        <v>160</v>
      </c>
      <c r="E9" s="290" t="s">
        <v>161</v>
      </c>
      <c r="F9" s="290" t="s">
        <v>162</v>
      </c>
      <c r="G9" s="290" t="s">
        <v>163</v>
      </c>
      <c r="H9" s="290" t="s">
        <v>491</v>
      </c>
      <c r="I9" s="290" t="s">
        <v>492</v>
      </c>
    </row>
    <row r="10" spans="1:9" s="169" customFormat="1" ht="23.25" customHeight="1">
      <c r="A10" s="424" t="s">
        <v>493</v>
      </c>
      <c r="B10" s="424"/>
      <c r="C10" s="424"/>
      <c r="D10" s="424"/>
      <c r="E10" s="424"/>
      <c r="F10" s="424"/>
      <c r="G10" s="424"/>
      <c r="H10" s="424"/>
      <c r="I10" s="424"/>
    </row>
    <row r="11" spans="1:9" s="173" customFormat="1" ht="18" customHeight="1">
      <c r="A11" s="184"/>
      <c r="B11" s="291" t="s">
        <v>494</v>
      </c>
      <c r="C11" s="292"/>
      <c r="D11" s="293"/>
      <c r="E11" s="293"/>
      <c r="F11" s="293"/>
      <c r="G11" s="293"/>
      <c r="H11" s="293">
        <f>D11+E11+F11+G11</f>
        <v>0</v>
      </c>
      <c r="I11" s="294">
        <f>C11+H11</f>
        <v>0</v>
      </c>
    </row>
    <row r="12" spans="1:9" s="122" customFormat="1" ht="18" customHeight="1">
      <c r="A12" s="295"/>
      <c r="B12" s="296" t="s">
        <v>495</v>
      </c>
      <c r="C12" s="297"/>
      <c r="D12" s="298"/>
      <c r="E12" s="298"/>
      <c r="F12" s="298"/>
      <c r="G12" s="298"/>
      <c r="H12" s="293">
        <f aca="true" t="shared" si="0" ref="H12:H17">D12+E12+F12+G12</f>
        <v>0</v>
      </c>
      <c r="I12" s="294">
        <f aca="true" t="shared" si="1" ref="I12:I18">C12+H12</f>
        <v>0</v>
      </c>
    </row>
    <row r="13" spans="1:9" s="122" customFormat="1" ht="18" customHeight="1">
      <c r="A13" s="295"/>
      <c r="B13" s="296" t="s">
        <v>496</v>
      </c>
      <c r="C13" s="297"/>
      <c r="D13" s="298"/>
      <c r="E13" s="298"/>
      <c r="F13" s="298"/>
      <c r="G13" s="298"/>
      <c r="H13" s="293">
        <f t="shared" si="0"/>
        <v>0</v>
      </c>
      <c r="I13" s="294">
        <f t="shared" si="1"/>
        <v>0</v>
      </c>
    </row>
    <row r="14" spans="1:9" s="122" customFormat="1" ht="18" customHeight="1">
      <c r="A14" s="299"/>
      <c r="B14" s="296" t="s">
        <v>497</v>
      </c>
      <c r="C14" s="297"/>
      <c r="D14" s="298"/>
      <c r="E14" s="298"/>
      <c r="F14" s="298"/>
      <c r="G14" s="298"/>
      <c r="H14" s="293">
        <f t="shared" si="0"/>
        <v>0</v>
      </c>
      <c r="I14" s="294">
        <f t="shared" si="1"/>
        <v>0</v>
      </c>
    </row>
    <row r="15" spans="1:9" s="122" customFormat="1" ht="18" customHeight="1">
      <c r="A15" s="299"/>
      <c r="B15" s="296" t="s">
        <v>498</v>
      </c>
      <c r="C15" s="297"/>
      <c r="D15" s="298"/>
      <c r="E15" s="298"/>
      <c r="F15" s="298"/>
      <c r="G15" s="298"/>
      <c r="H15" s="293">
        <f t="shared" si="0"/>
        <v>0</v>
      </c>
      <c r="I15" s="294">
        <f t="shared" si="1"/>
        <v>0</v>
      </c>
    </row>
    <row r="16" spans="1:9" s="127" customFormat="1" ht="18" customHeight="1">
      <c r="A16" s="300"/>
      <c r="B16" s="205" t="s">
        <v>499</v>
      </c>
      <c r="C16" s="301">
        <v>20</v>
      </c>
      <c r="D16" s="302">
        <v>123</v>
      </c>
      <c r="E16" s="303"/>
      <c r="F16" s="304"/>
      <c r="G16" s="303"/>
      <c r="H16" s="293">
        <f t="shared" si="0"/>
        <v>123</v>
      </c>
      <c r="I16" s="294">
        <f>C16+H16</f>
        <v>143</v>
      </c>
    </row>
    <row r="17" spans="1:9" s="122" customFormat="1" ht="27" customHeight="1">
      <c r="A17" s="299"/>
      <c r="B17" s="296" t="s">
        <v>500</v>
      </c>
      <c r="C17" s="297"/>
      <c r="D17" s="298"/>
      <c r="E17" s="298"/>
      <c r="F17" s="298"/>
      <c r="G17" s="298"/>
      <c r="H17" s="293">
        <f t="shared" si="0"/>
        <v>0</v>
      </c>
      <c r="I17" s="294">
        <f t="shared" si="1"/>
        <v>0</v>
      </c>
    </row>
    <row r="18" spans="1:9" s="122" customFormat="1" ht="28.5" customHeight="1">
      <c r="A18" s="425" t="s">
        <v>501</v>
      </c>
      <c r="B18" s="425"/>
      <c r="C18" s="305">
        <f aca="true" t="shared" si="2" ref="C18:H18">SUM(C11:C17)</f>
        <v>20</v>
      </c>
      <c r="D18" s="305">
        <f t="shared" si="2"/>
        <v>123</v>
      </c>
      <c r="E18" s="305">
        <f t="shared" si="2"/>
        <v>0</v>
      </c>
      <c r="F18" s="305">
        <f t="shared" si="2"/>
        <v>0</v>
      </c>
      <c r="G18" s="305">
        <f t="shared" si="2"/>
        <v>0</v>
      </c>
      <c r="H18" s="305">
        <f t="shared" si="2"/>
        <v>123</v>
      </c>
      <c r="I18" s="294">
        <f t="shared" si="1"/>
        <v>143</v>
      </c>
    </row>
    <row r="19" spans="1:9" s="169" customFormat="1" ht="18" customHeight="1">
      <c r="A19" s="424" t="s">
        <v>502</v>
      </c>
      <c r="B19" s="424"/>
      <c r="C19" s="424"/>
      <c r="D19" s="424"/>
      <c r="E19" s="424"/>
      <c r="F19" s="424"/>
      <c r="G19" s="424"/>
      <c r="H19" s="424"/>
      <c r="I19" s="424"/>
    </row>
    <row r="20" spans="1:9" s="122" customFormat="1" ht="23.25" customHeight="1">
      <c r="A20" s="306"/>
      <c r="B20" s="296" t="s">
        <v>503</v>
      </c>
      <c r="C20" s="306"/>
      <c r="D20" s="306"/>
      <c r="E20" s="306"/>
      <c r="F20" s="306"/>
      <c r="G20" s="306"/>
      <c r="H20" s="306"/>
      <c r="I20" s="294">
        <f>C20+H20</f>
        <v>0</v>
      </c>
    </row>
    <row r="21" spans="1:9" s="122" customFormat="1" ht="18.75" customHeight="1">
      <c r="A21" s="299"/>
      <c r="B21" s="296" t="s">
        <v>500</v>
      </c>
      <c r="C21" s="297"/>
      <c r="D21" s="298"/>
      <c r="E21" s="298"/>
      <c r="F21" s="298"/>
      <c r="G21" s="298"/>
      <c r="H21" s="298"/>
      <c r="I21" s="294">
        <f>C21+H21</f>
        <v>0</v>
      </c>
    </row>
    <row r="22" spans="1:9" s="122" customFormat="1" ht="18" customHeight="1">
      <c r="A22" s="425" t="s">
        <v>504</v>
      </c>
      <c r="B22" s="425"/>
      <c r="C22" s="297"/>
      <c r="D22" s="298"/>
      <c r="E22" s="298"/>
      <c r="F22" s="298"/>
      <c r="G22" s="298"/>
      <c r="H22" s="298"/>
      <c r="I22" s="294">
        <f>C22+H22</f>
        <v>0</v>
      </c>
    </row>
    <row r="23" spans="1:9" ht="24.75" customHeight="1">
      <c r="A23" s="425" t="s">
        <v>505</v>
      </c>
      <c r="B23" s="425"/>
      <c r="C23" s="307">
        <f>C18+C22</f>
        <v>20</v>
      </c>
      <c r="D23" s="307">
        <f aca="true" t="shared" si="3" ref="D23:I23">D18+D22</f>
        <v>123</v>
      </c>
      <c r="E23" s="307">
        <f t="shared" si="3"/>
        <v>0</v>
      </c>
      <c r="F23" s="307">
        <f t="shared" si="3"/>
        <v>0</v>
      </c>
      <c r="G23" s="307">
        <f t="shared" si="3"/>
        <v>0</v>
      </c>
      <c r="H23" s="307">
        <f t="shared" si="3"/>
        <v>123</v>
      </c>
      <c r="I23" s="308">
        <f t="shared" si="3"/>
        <v>143</v>
      </c>
    </row>
  </sheetData>
  <sheetProtection/>
  <mergeCells count="13">
    <mergeCell ref="C7:C8"/>
    <mergeCell ref="D7:H7"/>
    <mergeCell ref="I7:I8"/>
    <mergeCell ref="A10:I10"/>
    <mergeCell ref="A18:B18"/>
    <mergeCell ref="A19:I19"/>
    <mergeCell ref="A22:B22"/>
    <mergeCell ref="A23:B23"/>
    <mergeCell ref="A2:I2"/>
    <mergeCell ref="A3:I3"/>
    <mergeCell ref="A4:I4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2013-03-25T08:04:52Z</cp:lastPrinted>
  <dcterms:created xsi:type="dcterms:W3CDTF">1997-01-17T14:02:09Z</dcterms:created>
  <dcterms:modified xsi:type="dcterms:W3CDTF">2013-03-25T08:05:19Z</dcterms:modified>
  <cp:category/>
  <cp:version/>
  <cp:contentType/>
  <cp:contentStatus/>
</cp:coreProperties>
</file>